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filterPrivacy="1" defaultThemeVersion="124226"/>
  <bookViews>
    <workbookView xWindow="0" yWindow="0" windowWidth="28800" windowHeight="13403" xr2:uid="{00000000-000D-0000-FFFF-FFFF00000000}"/>
  </bookViews>
  <sheets>
    <sheet name="Glioblastoma" sheetId="13" r:id="rId1"/>
    <sheet name="Melanoma" sheetId="14" r:id="rId2"/>
    <sheet name="Lung Carcinoma" sheetId="15" r:id="rId3"/>
    <sheet name="Prostate Carcinoma" sheetId="16" r:id="rId4"/>
  </sheets>
  <calcPr calcId="171027"/>
</workbook>
</file>

<file path=xl/calcChain.xml><?xml version="1.0" encoding="utf-8"?>
<calcChain xmlns="http://schemas.openxmlformats.org/spreadsheetml/2006/main">
  <c r="J104" i="16" l="1"/>
  <c r="J111" i="16"/>
  <c r="C82" i="16"/>
  <c r="R55" i="16"/>
  <c r="C44" i="16"/>
  <c r="C46" i="16"/>
  <c r="C47" i="16"/>
  <c r="C48" i="16"/>
  <c r="J48" i="16" s="1"/>
  <c r="C49" i="16"/>
  <c r="J49" i="16" s="1"/>
  <c r="C51" i="16"/>
  <c r="C52" i="16"/>
  <c r="J52" i="16" s="1"/>
  <c r="C53" i="16"/>
  <c r="C55" i="16"/>
  <c r="C60" i="16"/>
  <c r="C64" i="16"/>
  <c r="C66" i="16"/>
  <c r="C68" i="16"/>
  <c r="C72" i="16"/>
  <c r="C73" i="16"/>
  <c r="C76" i="16"/>
  <c r="C77" i="16"/>
  <c r="C78" i="16"/>
  <c r="C80" i="16"/>
  <c r="C85" i="16"/>
  <c r="J85" i="16" s="1"/>
  <c r="C88" i="16"/>
  <c r="C89" i="16"/>
  <c r="C92" i="16"/>
  <c r="J92" i="16" s="1"/>
  <c r="C93" i="16"/>
  <c r="J93" i="16" s="1"/>
  <c r="C95" i="16"/>
  <c r="C96" i="16"/>
  <c r="C97" i="16"/>
  <c r="C98" i="16"/>
  <c r="C99" i="16"/>
  <c r="C100" i="16"/>
  <c r="C102" i="16"/>
  <c r="C103" i="16"/>
  <c r="C104" i="16"/>
  <c r="C106" i="16"/>
  <c r="J106" i="16" s="1"/>
  <c r="C109" i="16"/>
  <c r="J109" i="16" s="1"/>
  <c r="C110" i="16"/>
  <c r="C111" i="16"/>
  <c r="C113" i="16"/>
  <c r="C114" i="16"/>
  <c r="J114" i="16" s="1"/>
  <c r="C115" i="16"/>
  <c r="J115" i="16" s="1"/>
  <c r="Q56" i="16"/>
  <c r="R56" i="16" s="1"/>
  <c r="Q57" i="16"/>
  <c r="Q59" i="16"/>
  <c r="R59" i="16" s="1"/>
  <c r="Q60" i="16"/>
  <c r="R60" i="16" s="1"/>
  <c r="Q45" i="16"/>
  <c r="R45" i="16" s="1"/>
  <c r="Q48" i="16"/>
  <c r="R48" i="16" s="1"/>
  <c r="Q49" i="16"/>
  <c r="R49" i="16" s="1"/>
  <c r="Q52" i="16"/>
  <c r="R52" i="16" s="1"/>
  <c r="Q53" i="16"/>
  <c r="R53" i="16" s="1"/>
  <c r="Q54" i="16"/>
  <c r="R54" i="16" s="1"/>
  <c r="Q44" i="16"/>
  <c r="R44" i="16" s="1"/>
  <c r="C108" i="16"/>
  <c r="J108" i="16" s="1"/>
  <c r="C105" i="16"/>
  <c r="R57" i="16"/>
  <c r="C57" i="16"/>
  <c r="C56" i="16"/>
  <c r="Q61" i="16"/>
  <c r="R61" i="16" s="1"/>
  <c r="Q58" i="16"/>
  <c r="R58" i="16" s="1"/>
  <c r="C112" i="16"/>
  <c r="J112" i="16" s="1"/>
  <c r="C107" i="16"/>
  <c r="C101" i="16"/>
  <c r="C91" i="16"/>
  <c r="C90" i="16"/>
  <c r="C87" i="16"/>
  <c r="C86" i="16"/>
  <c r="C84" i="16"/>
  <c r="J84" i="16" s="1"/>
  <c r="C83" i="16"/>
  <c r="C81" i="16"/>
  <c r="R27" i="16"/>
  <c r="R26" i="16" s="1"/>
  <c r="R25" i="16" s="1"/>
  <c r="R24" i="16" s="1"/>
  <c r="R23" i="16" s="1"/>
  <c r="R22" i="16" s="1"/>
  <c r="C79" i="16"/>
  <c r="C75" i="16"/>
  <c r="J75" i="16" s="1"/>
  <c r="C74" i="16"/>
  <c r="J74" i="16" s="1"/>
  <c r="C71" i="16"/>
  <c r="C70" i="16"/>
  <c r="C69" i="16"/>
  <c r="C67" i="16"/>
  <c r="C65" i="16"/>
  <c r="C63" i="16"/>
  <c r="C62" i="16"/>
  <c r="C61" i="16"/>
  <c r="C59" i="16"/>
  <c r="C58" i="16"/>
  <c r="C54" i="16"/>
  <c r="C50" i="16"/>
  <c r="J50" i="16" s="1"/>
  <c r="C45" i="16"/>
  <c r="Q55" i="16"/>
  <c r="Q51" i="16"/>
  <c r="R51" i="16" s="1"/>
  <c r="Q50" i="16"/>
  <c r="R50" i="16" s="1"/>
  <c r="Q47" i="16"/>
  <c r="R47" i="16" s="1"/>
  <c r="Q46" i="16"/>
  <c r="R46" i="16" s="1"/>
  <c r="C46" i="15"/>
  <c r="C47" i="15"/>
  <c r="C51" i="15"/>
  <c r="C54" i="15"/>
  <c r="C55" i="15"/>
  <c r="C59" i="15"/>
  <c r="C62" i="15"/>
  <c r="C63" i="15"/>
  <c r="C66" i="15"/>
  <c r="C67" i="15"/>
  <c r="C68" i="15"/>
  <c r="C74" i="15"/>
  <c r="C78" i="15"/>
  <c r="C79" i="15"/>
  <c r="C80" i="15"/>
  <c r="C82" i="15"/>
  <c r="C83" i="15"/>
  <c r="C84" i="15"/>
  <c r="J84" i="15" s="1"/>
  <c r="C86" i="15"/>
  <c r="J86" i="15" s="1"/>
  <c r="C87" i="15"/>
  <c r="C88" i="15"/>
  <c r="J88" i="15" s="1"/>
  <c r="C90" i="15"/>
  <c r="C92" i="15"/>
  <c r="C94" i="15"/>
  <c r="C95" i="15"/>
  <c r="C96" i="15"/>
  <c r="C98" i="15"/>
  <c r="C99" i="15"/>
  <c r="C102" i="15"/>
  <c r="C103" i="15"/>
  <c r="C107" i="15"/>
  <c r="C111" i="15"/>
  <c r="C114" i="15"/>
  <c r="C115" i="15"/>
  <c r="Q56" i="15"/>
  <c r="R56" i="15" s="1"/>
  <c r="Q58" i="15"/>
  <c r="R58" i="15" s="1"/>
  <c r="Q59" i="15"/>
  <c r="R59" i="15" s="1"/>
  <c r="Q45" i="15"/>
  <c r="R45" i="15" s="1"/>
  <c r="Q47" i="15"/>
  <c r="R47" i="15" s="1"/>
  <c r="Q48" i="15"/>
  <c r="R48" i="15" s="1"/>
  <c r="Q49" i="15"/>
  <c r="R49" i="15" s="1"/>
  <c r="Q51" i="15"/>
  <c r="R51" i="15" s="1"/>
  <c r="Q52" i="15"/>
  <c r="R52" i="15" s="1"/>
  <c r="C106" i="15"/>
  <c r="C77" i="15"/>
  <c r="C76" i="15"/>
  <c r="C69" i="15"/>
  <c r="Q61" i="15"/>
  <c r="R61" i="15" s="1"/>
  <c r="C61" i="15"/>
  <c r="Q53" i="15"/>
  <c r="R53" i="15" s="1"/>
  <c r="C50" i="15"/>
  <c r="C48" i="15"/>
  <c r="Q60" i="15"/>
  <c r="R60" i="15" s="1"/>
  <c r="Q57" i="15"/>
  <c r="R57" i="15" s="1"/>
  <c r="C113" i="15"/>
  <c r="C112" i="15"/>
  <c r="C110" i="15"/>
  <c r="C109" i="15"/>
  <c r="C108" i="15"/>
  <c r="C105" i="15"/>
  <c r="C104" i="15"/>
  <c r="C101" i="15"/>
  <c r="C100" i="15"/>
  <c r="C97" i="15"/>
  <c r="C93" i="15"/>
  <c r="C91" i="15"/>
  <c r="C89" i="15"/>
  <c r="C85" i="15"/>
  <c r="J85" i="15" s="1"/>
  <c r="C81" i="15"/>
  <c r="R27" i="15"/>
  <c r="R26" i="15" s="1"/>
  <c r="R25" i="15" s="1"/>
  <c r="R24" i="15" s="1"/>
  <c r="C75" i="15"/>
  <c r="C73" i="15"/>
  <c r="C72" i="15"/>
  <c r="C71" i="15"/>
  <c r="C70" i="15"/>
  <c r="C65" i="15"/>
  <c r="C64" i="15"/>
  <c r="C60" i="15"/>
  <c r="C58" i="15"/>
  <c r="C57" i="15"/>
  <c r="C56" i="15"/>
  <c r="C53" i="15"/>
  <c r="C52" i="15"/>
  <c r="C49" i="15"/>
  <c r="C45" i="15"/>
  <c r="C44" i="15"/>
  <c r="Q55" i="15"/>
  <c r="R55" i="15" s="1"/>
  <c r="Q54" i="15"/>
  <c r="R54" i="15" s="1"/>
  <c r="Q50" i="15"/>
  <c r="R50" i="15" s="1"/>
  <c r="Q46" i="15"/>
  <c r="R46" i="15" s="1"/>
  <c r="Q44" i="15"/>
  <c r="R44" i="15" s="1"/>
  <c r="R23" i="15"/>
  <c r="R22" i="15"/>
  <c r="C44" i="14"/>
  <c r="C48" i="14"/>
  <c r="C49" i="14"/>
  <c r="C52" i="14"/>
  <c r="C55" i="14"/>
  <c r="C57" i="14"/>
  <c r="C59" i="14"/>
  <c r="C61" i="14"/>
  <c r="C64" i="14"/>
  <c r="C65" i="14"/>
  <c r="C68" i="14"/>
  <c r="C69" i="14"/>
  <c r="C73" i="14"/>
  <c r="C76" i="14"/>
  <c r="C80" i="14"/>
  <c r="C82" i="14"/>
  <c r="C84" i="14"/>
  <c r="C85" i="14"/>
  <c r="C88" i="14"/>
  <c r="C89" i="14"/>
  <c r="C92" i="14"/>
  <c r="C93" i="14"/>
  <c r="C96" i="14"/>
  <c r="C97" i="14"/>
  <c r="C100" i="14"/>
  <c r="C101" i="14"/>
  <c r="C104" i="14"/>
  <c r="C105" i="14"/>
  <c r="C109" i="14"/>
  <c r="C113" i="14"/>
  <c r="Q56" i="14"/>
  <c r="R56" i="14" s="1"/>
  <c r="Q57" i="14"/>
  <c r="Q60" i="14"/>
  <c r="R60" i="14" s="1"/>
  <c r="Q61" i="14"/>
  <c r="R61" i="14" s="1"/>
  <c r="Q45" i="14"/>
  <c r="R45" i="14" s="1"/>
  <c r="Q48" i="14"/>
  <c r="R48" i="14" s="1"/>
  <c r="Q49" i="14"/>
  <c r="R49" i="14" s="1"/>
  <c r="Q50" i="14"/>
  <c r="R50" i="14" s="1"/>
  <c r="Q51" i="14"/>
  <c r="R51" i="14" s="1"/>
  <c r="Q52" i="14"/>
  <c r="R52" i="14" s="1"/>
  <c r="Q54" i="14"/>
  <c r="R54" i="14" s="1"/>
  <c r="C114" i="14"/>
  <c r="C106" i="14"/>
  <c r="C79" i="14"/>
  <c r="C75" i="14"/>
  <c r="C70" i="14"/>
  <c r="Q58" i="14"/>
  <c r="R58" i="14" s="1"/>
  <c r="C58" i="14"/>
  <c r="C54" i="14"/>
  <c r="Q53" i="14"/>
  <c r="R53" i="14" s="1"/>
  <c r="C53" i="14"/>
  <c r="C51" i="14"/>
  <c r="C50" i="14"/>
  <c r="C46" i="14"/>
  <c r="Q59" i="14"/>
  <c r="R59" i="14" s="1"/>
  <c r="C115" i="14"/>
  <c r="C112" i="14"/>
  <c r="C111" i="14"/>
  <c r="C110" i="14"/>
  <c r="C108" i="14"/>
  <c r="C107" i="14"/>
  <c r="C103" i="14"/>
  <c r="C102" i="14"/>
  <c r="C99" i="14"/>
  <c r="C98" i="14"/>
  <c r="C95" i="14"/>
  <c r="C94" i="14"/>
  <c r="C91" i="14"/>
  <c r="C90" i="14"/>
  <c r="C87" i="14"/>
  <c r="C86" i="14"/>
  <c r="S88" i="14" s="1"/>
  <c r="T88" i="14" s="1"/>
  <c r="C83" i="14"/>
  <c r="C81" i="14"/>
  <c r="R27" i="14"/>
  <c r="R26" i="14" s="1"/>
  <c r="R25" i="14" s="1"/>
  <c r="R24" i="14" s="1"/>
  <c r="R23" i="14" s="1"/>
  <c r="R22" i="14" s="1"/>
  <c r="C78" i="14"/>
  <c r="C77" i="14"/>
  <c r="C74" i="14"/>
  <c r="C72" i="14"/>
  <c r="C71" i="14"/>
  <c r="C67" i="14"/>
  <c r="C66" i="14"/>
  <c r="C63" i="14"/>
  <c r="C62" i="14"/>
  <c r="C60" i="14"/>
  <c r="C56" i="14"/>
  <c r="C47" i="14"/>
  <c r="C45" i="14"/>
  <c r="Q55" i="14"/>
  <c r="R55" i="14" s="1"/>
  <c r="Q47" i="14"/>
  <c r="R47" i="14" s="1"/>
  <c r="Q46" i="14"/>
  <c r="R46" i="14" s="1"/>
  <c r="Q44" i="14"/>
  <c r="R44" i="14" s="1"/>
  <c r="P24" i="14" s="1"/>
  <c r="S88" i="15" l="1"/>
  <c r="T88" i="15" s="1"/>
  <c r="O55" i="14"/>
  <c r="P55" i="14" s="1"/>
  <c r="S79" i="14"/>
  <c r="T79" i="14" s="1"/>
  <c r="S85" i="14"/>
  <c r="T85" i="14" s="1"/>
  <c r="S85" i="16"/>
  <c r="T85" i="16" s="1"/>
  <c r="S70" i="16"/>
  <c r="T70" i="16" s="1"/>
  <c r="S70" i="14"/>
  <c r="T70" i="14" s="1"/>
  <c r="O46" i="14"/>
  <c r="P46" i="14" s="1"/>
  <c r="O52" i="15"/>
  <c r="P52" i="15" s="1"/>
  <c r="S73" i="15"/>
  <c r="T73" i="15" s="1"/>
  <c r="S91" i="14"/>
  <c r="T91" i="14" s="1"/>
  <c r="S82" i="16"/>
  <c r="T82" i="16" s="1"/>
  <c r="S73" i="14"/>
  <c r="T73" i="14" s="1"/>
  <c r="O52" i="14"/>
  <c r="P52" i="14" s="1"/>
  <c r="S82" i="14"/>
  <c r="T82" i="14" s="1"/>
  <c r="O27" i="14"/>
  <c r="D115" i="14" s="1"/>
  <c r="S82" i="15"/>
  <c r="T82" i="15" s="1"/>
  <c r="O27" i="15"/>
  <c r="S76" i="15"/>
  <c r="T76" i="15" s="1"/>
  <c r="S76" i="16"/>
  <c r="T76" i="16" s="1"/>
  <c r="S79" i="15"/>
  <c r="T79" i="15" s="1"/>
  <c r="S70" i="15"/>
  <c r="T70" i="15" s="1"/>
  <c r="S88" i="16"/>
  <c r="T88" i="16" s="1"/>
  <c r="S91" i="15"/>
  <c r="T91" i="15" s="1"/>
  <c r="S76" i="14"/>
  <c r="T76" i="14" s="1"/>
  <c r="O88" i="15"/>
  <c r="P88" i="15" s="1"/>
  <c r="O85" i="15"/>
  <c r="P85" i="15" s="1"/>
  <c r="O46" i="15"/>
  <c r="P46" i="15" s="1"/>
  <c r="S85" i="15"/>
  <c r="T85" i="15" s="1"/>
  <c r="S73" i="16"/>
  <c r="T73" i="16" s="1"/>
  <c r="S91" i="16"/>
  <c r="T91" i="16" s="1"/>
  <c r="S79" i="16"/>
  <c r="T79" i="16" s="1"/>
  <c r="O55" i="16"/>
  <c r="P55" i="16" s="1"/>
  <c r="O49" i="16"/>
  <c r="P49" i="16" s="1"/>
  <c r="O106" i="16"/>
  <c r="P106" i="16" s="1"/>
  <c r="O52" i="16"/>
  <c r="P52" i="16" s="1"/>
  <c r="O103" i="16"/>
  <c r="P103" i="16" s="1"/>
  <c r="O58" i="16"/>
  <c r="P58" i="16" s="1"/>
  <c r="O94" i="16"/>
  <c r="P94" i="16" s="1"/>
  <c r="O85" i="16"/>
  <c r="P85" i="16" s="1"/>
  <c r="O76" i="16"/>
  <c r="P76" i="16" s="1"/>
  <c r="O64" i="16"/>
  <c r="P64" i="16" s="1"/>
  <c r="O79" i="16"/>
  <c r="P79" i="16" s="1"/>
  <c r="O97" i="16"/>
  <c r="P97" i="16" s="1"/>
  <c r="O115" i="16"/>
  <c r="P115" i="16" s="1"/>
  <c r="O46" i="16"/>
  <c r="P46" i="16" s="1"/>
  <c r="O88" i="16"/>
  <c r="P88" i="16" s="1"/>
  <c r="O67" i="16"/>
  <c r="P67" i="16" s="1"/>
  <c r="O82" i="16"/>
  <c r="P82" i="16" s="1"/>
  <c r="O100" i="16"/>
  <c r="P100" i="16" s="1"/>
  <c r="O70" i="16"/>
  <c r="P70" i="16" s="1"/>
  <c r="O109" i="16"/>
  <c r="P109" i="16" s="1"/>
  <c r="O61" i="16"/>
  <c r="P61" i="16" s="1"/>
  <c r="O91" i="16"/>
  <c r="P91" i="16" s="1"/>
  <c r="O112" i="16"/>
  <c r="P112" i="16" s="1"/>
  <c r="O73" i="16"/>
  <c r="P73" i="16" s="1"/>
  <c r="O27" i="16"/>
  <c r="O24" i="16" s="1"/>
  <c r="D77" i="16"/>
  <c r="P24" i="16"/>
  <c r="D98" i="16"/>
  <c r="D85" i="16"/>
  <c r="D108" i="16"/>
  <c r="C94" i="16"/>
  <c r="D112" i="16"/>
  <c r="O115" i="15"/>
  <c r="P115" i="15" s="1"/>
  <c r="P24" i="15"/>
  <c r="O61" i="15"/>
  <c r="P61" i="15" s="1"/>
  <c r="O100" i="15"/>
  <c r="P100" i="15" s="1"/>
  <c r="O67" i="15"/>
  <c r="P67" i="15" s="1"/>
  <c r="O106" i="15"/>
  <c r="P106" i="15" s="1"/>
  <c r="O76" i="15"/>
  <c r="P76" i="15" s="1"/>
  <c r="O91" i="15"/>
  <c r="P91" i="15" s="1"/>
  <c r="O103" i="15"/>
  <c r="P103" i="15" s="1"/>
  <c r="O64" i="15"/>
  <c r="P64" i="15" s="1"/>
  <c r="O79" i="15"/>
  <c r="P79" i="15" s="1"/>
  <c r="O97" i="15"/>
  <c r="P97" i="15" s="1"/>
  <c r="O109" i="15"/>
  <c r="P109" i="15" s="1"/>
  <c r="O55" i="15"/>
  <c r="P55" i="15" s="1"/>
  <c r="O73" i="15"/>
  <c r="P73" i="15" s="1"/>
  <c r="O49" i="15"/>
  <c r="P49" i="15" s="1"/>
  <c r="O58" i="15"/>
  <c r="P58" i="15" s="1"/>
  <c r="D95" i="15"/>
  <c r="O70" i="15"/>
  <c r="P70" i="15" s="1"/>
  <c r="D80" i="15"/>
  <c r="O82" i="15"/>
  <c r="P82" i="15" s="1"/>
  <c r="O94" i="15"/>
  <c r="P94" i="15" s="1"/>
  <c r="D108" i="15"/>
  <c r="O112" i="15"/>
  <c r="P112" i="15" s="1"/>
  <c r="D103" i="14"/>
  <c r="O67" i="14"/>
  <c r="P67" i="14" s="1"/>
  <c r="O61" i="14"/>
  <c r="P61" i="14" s="1"/>
  <c r="O79" i="14"/>
  <c r="P79" i="14" s="1"/>
  <c r="O49" i="14"/>
  <c r="P49" i="14" s="1"/>
  <c r="D47" i="14"/>
  <c r="O85" i="14"/>
  <c r="P85" i="14" s="1"/>
  <c r="D114" i="14"/>
  <c r="D106" i="14"/>
  <c r="D102" i="14"/>
  <c r="D94" i="14"/>
  <c r="D64" i="14"/>
  <c r="D74" i="14"/>
  <c r="D69" i="14"/>
  <c r="D73" i="14"/>
  <c r="O82" i="14"/>
  <c r="P82" i="14" s="1"/>
  <c r="D88" i="14"/>
  <c r="O94" i="14"/>
  <c r="P94" i="14" s="1"/>
  <c r="D100" i="14"/>
  <c r="D104" i="14"/>
  <c r="O106" i="14"/>
  <c r="P106" i="14" s="1"/>
  <c r="D112" i="14"/>
  <c r="D45" i="14"/>
  <c r="D62" i="14"/>
  <c r="D70" i="14"/>
  <c r="O109" i="14"/>
  <c r="P109" i="14" s="1"/>
  <c r="O88" i="14"/>
  <c r="P88" i="14" s="1"/>
  <c r="O100" i="14"/>
  <c r="P100" i="14" s="1"/>
  <c r="O64" i="14"/>
  <c r="P64" i="14" s="1"/>
  <c r="O97" i="14"/>
  <c r="P97" i="14" s="1"/>
  <c r="D78" i="14"/>
  <c r="D85" i="14"/>
  <c r="D105" i="14"/>
  <c r="O58" i="14"/>
  <c r="P58" i="14" s="1"/>
  <c r="O73" i="14"/>
  <c r="P73" i="14" s="1"/>
  <c r="D71" i="14"/>
  <c r="D58" i="14"/>
  <c r="D60" i="14"/>
  <c r="O115" i="14"/>
  <c r="P115" i="14" s="1"/>
  <c r="D113" i="14"/>
  <c r="D63" i="14"/>
  <c r="O76" i="14"/>
  <c r="P76" i="14" s="1"/>
  <c r="D81" i="14"/>
  <c r="O91" i="14"/>
  <c r="P91" i="14" s="1"/>
  <c r="O103" i="14"/>
  <c r="P103" i="14" s="1"/>
  <c r="D101" i="14"/>
  <c r="D109" i="14"/>
  <c r="D82" i="14"/>
  <c r="D90" i="14"/>
  <c r="O70" i="14"/>
  <c r="P70" i="14" s="1"/>
  <c r="O112" i="14"/>
  <c r="P112" i="14" s="1"/>
  <c r="D74" i="16" l="1"/>
  <c r="D67" i="16"/>
  <c r="D91" i="16"/>
  <c r="G91" i="16" s="1"/>
  <c r="K91" i="16" s="1"/>
  <c r="D54" i="16"/>
  <c r="E55" i="16" s="1"/>
  <c r="D52" i="16"/>
  <c r="D102" i="16"/>
  <c r="D92" i="16"/>
  <c r="F94" i="16" s="1"/>
  <c r="D64" i="16"/>
  <c r="D86" i="16"/>
  <c r="D109" i="16"/>
  <c r="D66" i="16"/>
  <c r="G66" i="16" s="1"/>
  <c r="K66" i="16" s="1"/>
  <c r="D105" i="16"/>
  <c r="E106" i="16" s="1"/>
  <c r="D48" i="16"/>
  <c r="D110" i="14"/>
  <c r="D54" i="14"/>
  <c r="D52" i="14"/>
  <c r="D59" i="14"/>
  <c r="G59" i="14" s="1"/>
  <c r="D97" i="14"/>
  <c r="D66" i="14"/>
  <c r="D96" i="14"/>
  <c r="G96" i="14" s="1"/>
  <c r="K96" i="14" s="1"/>
  <c r="D61" i="14"/>
  <c r="D108" i="14"/>
  <c r="D65" i="14"/>
  <c r="D57" i="14"/>
  <c r="D56" i="14"/>
  <c r="F58" i="14" s="1"/>
  <c r="D83" i="14"/>
  <c r="D77" i="14"/>
  <c r="D51" i="14"/>
  <c r="F52" i="14" s="1"/>
  <c r="D68" i="14"/>
  <c r="F70" i="14" s="1"/>
  <c r="D98" i="14"/>
  <c r="D46" i="14"/>
  <c r="D89" i="14"/>
  <c r="G89" i="14" s="1"/>
  <c r="D67" i="14"/>
  <c r="G67" i="14" s="1"/>
  <c r="K67" i="14" s="1"/>
  <c r="D76" i="14"/>
  <c r="D49" i="14"/>
  <c r="D75" i="14"/>
  <c r="E76" i="14" s="1"/>
  <c r="D93" i="14"/>
  <c r="G93" i="14" s="1"/>
  <c r="K93" i="14" s="1"/>
  <c r="D50" i="14"/>
  <c r="D92" i="14"/>
  <c r="D80" i="14"/>
  <c r="G80" i="14" s="1"/>
  <c r="D79" i="14"/>
  <c r="G79" i="14" s="1"/>
  <c r="K79" i="14" s="1"/>
  <c r="D53" i="14"/>
  <c r="D86" i="14"/>
  <c r="O24" i="14"/>
  <c r="G70" i="14" s="1"/>
  <c r="K70" i="14" s="1"/>
  <c r="D55" i="14"/>
  <c r="E55" i="14" s="1"/>
  <c r="D84" i="14"/>
  <c r="D114" i="16"/>
  <c r="D82" i="16"/>
  <c r="G82" i="16" s="1"/>
  <c r="K82" i="16" s="1"/>
  <c r="D72" i="16"/>
  <c r="D100" i="16"/>
  <c r="D88" i="16"/>
  <c r="D63" i="16"/>
  <c r="E64" i="16" s="1"/>
  <c r="D101" i="16"/>
  <c r="D81" i="16"/>
  <c r="D111" i="16"/>
  <c r="E112" i="16" s="1"/>
  <c r="D83" i="16"/>
  <c r="G83" i="16" s="1"/>
  <c r="D55" i="16"/>
  <c r="D79" i="16"/>
  <c r="D70" i="16"/>
  <c r="G70" i="16" s="1"/>
  <c r="K70" i="16" s="1"/>
  <c r="D46" i="16"/>
  <c r="G46" i="16" s="1"/>
  <c r="K46" i="16" s="1"/>
  <c r="D57" i="16"/>
  <c r="D61" i="16"/>
  <c r="D113" i="16"/>
  <c r="F115" i="16" s="1"/>
  <c r="D87" i="16"/>
  <c r="E88" i="16" s="1"/>
  <c r="D95" i="14"/>
  <c r="G95" i="14" s="1"/>
  <c r="D111" i="14"/>
  <c r="D107" i="14"/>
  <c r="D44" i="14"/>
  <c r="E46" i="14" s="1"/>
  <c r="G46" i="14"/>
  <c r="K46" i="14" s="1"/>
  <c r="G75" i="14"/>
  <c r="K75" i="14" s="1"/>
  <c r="G105" i="14"/>
  <c r="K105" i="14" s="1"/>
  <c r="G78" i="14"/>
  <c r="K78" i="14" s="1"/>
  <c r="D110" i="16"/>
  <c r="D94" i="16"/>
  <c r="D68" i="16"/>
  <c r="F70" i="16" s="1"/>
  <c r="D56" i="16"/>
  <c r="G56" i="16" s="1"/>
  <c r="K56" i="16" s="1"/>
  <c r="D80" i="16"/>
  <c r="D99" i="16"/>
  <c r="D93" i="16"/>
  <c r="G93" i="16" s="1"/>
  <c r="K93" i="16" s="1"/>
  <c r="D75" i="16"/>
  <c r="G75" i="16" s="1"/>
  <c r="K75" i="16" s="1"/>
  <c r="D107" i="16"/>
  <c r="D73" i="16"/>
  <c r="D51" i="16"/>
  <c r="D59" i="16"/>
  <c r="F61" i="16" s="1"/>
  <c r="D62" i="16"/>
  <c r="D115" i="16"/>
  <c r="D49" i="16"/>
  <c r="F49" i="16" s="1"/>
  <c r="D45" i="16"/>
  <c r="G45" i="16" s="1"/>
  <c r="K45" i="16" s="1"/>
  <c r="D76" i="16"/>
  <c r="G76" i="16" s="1"/>
  <c r="D99" i="14"/>
  <c r="E100" i="14" s="1"/>
  <c r="D87" i="14"/>
  <c r="D48" i="14"/>
  <c r="G90" i="14"/>
  <c r="K90" i="14" s="1"/>
  <c r="G109" i="14"/>
  <c r="K109" i="14" s="1"/>
  <c r="G52" i="14"/>
  <c r="K52" i="14" s="1"/>
  <c r="G97" i="14"/>
  <c r="K97" i="14" s="1"/>
  <c r="D104" i="16"/>
  <c r="D106" i="16"/>
  <c r="D90" i="16"/>
  <c r="D50" i="16"/>
  <c r="E52" i="16" s="1"/>
  <c r="D96" i="16"/>
  <c r="D78" i="16"/>
  <c r="D53" i="16"/>
  <c r="F55" i="16" s="1"/>
  <c r="D89" i="16"/>
  <c r="G89" i="16" s="1"/>
  <c r="D71" i="16"/>
  <c r="D103" i="16"/>
  <c r="D69" i="16"/>
  <c r="G69" i="16" s="1"/>
  <c r="K69" i="16" s="1"/>
  <c r="D97" i="16"/>
  <c r="G97" i="16" s="1"/>
  <c r="K97" i="16" s="1"/>
  <c r="D47" i="16"/>
  <c r="D58" i="16"/>
  <c r="D95" i="16"/>
  <c r="E97" i="16" s="1"/>
  <c r="D84" i="16"/>
  <c r="G84" i="16" s="1"/>
  <c r="K84" i="16" s="1"/>
  <c r="D65" i="16"/>
  <c r="D44" i="16"/>
  <c r="D60" i="16"/>
  <c r="G60" i="16" s="1"/>
  <c r="K60" i="16" s="1"/>
  <c r="D91" i="14"/>
  <c r="D72" i="14"/>
  <c r="F73" i="14" s="1"/>
  <c r="G112" i="16"/>
  <c r="K112" i="16" s="1"/>
  <c r="G94" i="16"/>
  <c r="G72" i="16"/>
  <c r="K72" i="16" s="1"/>
  <c r="G63" i="16"/>
  <c r="K63" i="16" s="1"/>
  <c r="G106" i="16"/>
  <c r="K106" i="16" s="1"/>
  <c r="G90" i="16"/>
  <c r="K90" i="16" s="1"/>
  <c r="G55" i="16"/>
  <c r="K55" i="16" s="1"/>
  <c r="G115" i="16"/>
  <c r="K115" i="16" s="1"/>
  <c r="G87" i="16"/>
  <c r="K87" i="16" s="1"/>
  <c r="G52" i="16"/>
  <c r="K52" i="16" s="1"/>
  <c r="G96" i="16"/>
  <c r="K96" i="16" s="1"/>
  <c r="G78" i="16"/>
  <c r="K78" i="16" s="1"/>
  <c r="G99" i="16"/>
  <c r="K99" i="16" s="1"/>
  <c r="G85" i="16"/>
  <c r="K85" i="16" s="1"/>
  <c r="G114" i="16"/>
  <c r="K114" i="16" s="1"/>
  <c r="G102" i="16"/>
  <c r="K102" i="16" s="1"/>
  <c r="G108" i="16"/>
  <c r="K108" i="16" s="1"/>
  <c r="G81" i="16"/>
  <c r="K81" i="16" s="1"/>
  <c r="G64" i="16"/>
  <c r="K64" i="16" s="1"/>
  <c r="G103" i="16"/>
  <c r="K103" i="16" s="1"/>
  <c r="G73" i="16"/>
  <c r="K73" i="16" s="1"/>
  <c r="G51" i="16"/>
  <c r="G79" i="16"/>
  <c r="K79" i="16" s="1"/>
  <c r="G58" i="16"/>
  <c r="K58" i="16" s="1"/>
  <c r="G100" i="16"/>
  <c r="K100" i="16" s="1"/>
  <c r="G88" i="16"/>
  <c r="K88" i="16" s="1"/>
  <c r="G67" i="16"/>
  <c r="K67" i="16" s="1"/>
  <c r="G109" i="16"/>
  <c r="K109" i="16" s="1"/>
  <c r="G111" i="16"/>
  <c r="K111" i="16" s="1"/>
  <c r="G48" i="16"/>
  <c r="K48" i="16" s="1"/>
  <c r="E70" i="16"/>
  <c r="G80" i="16"/>
  <c r="F91" i="16"/>
  <c r="E73" i="16"/>
  <c r="G71" i="16"/>
  <c r="F73" i="16"/>
  <c r="E109" i="16"/>
  <c r="F109" i="16"/>
  <c r="G107" i="16"/>
  <c r="F85" i="16"/>
  <c r="G57" i="16"/>
  <c r="K57" i="16" s="1"/>
  <c r="G61" i="16"/>
  <c r="K61" i="16" s="1"/>
  <c r="G74" i="16"/>
  <c r="E76" i="16"/>
  <c r="G50" i="16"/>
  <c r="G95" i="16"/>
  <c r="F67" i="16"/>
  <c r="G65" i="16"/>
  <c r="F103" i="16"/>
  <c r="E103" i="16"/>
  <c r="G101" i="16"/>
  <c r="F100" i="16"/>
  <c r="G98" i="16"/>
  <c r="E100" i="16"/>
  <c r="G47" i="16"/>
  <c r="E49" i="16"/>
  <c r="F64" i="16"/>
  <c r="G62" i="16"/>
  <c r="G49" i="16"/>
  <c r="K49" i="16" s="1"/>
  <c r="G113" i="16"/>
  <c r="F46" i="16"/>
  <c r="G44" i="16"/>
  <c r="F112" i="16"/>
  <c r="G110" i="16"/>
  <c r="E58" i="16"/>
  <c r="F79" i="16"/>
  <c r="E79" i="16"/>
  <c r="G77" i="16"/>
  <c r="F106" i="16"/>
  <c r="G104" i="16"/>
  <c r="G86" i="16"/>
  <c r="G92" i="16"/>
  <c r="E94" i="16"/>
  <c r="D53" i="15"/>
  <c r="D114" i="15"/>
  <c r="D100" i="15"/>
  <c r="D73" i="15"/>
  <c r="D44" i="15"/>
  <c r="D50" i="15"/>
  <c r="D103" i="15"/>
  <c r="D74" i="15"/>
  <c r="D68" i="15"/>
  <c r="D82" i="15"/>
  <c r="D71" i="15"/>
  <c r="D46" i="15"/>
  <c r="D77" i="15"/>
  <c r="D59" i="15"/>
  <c r="D88" i="15"/>
  <c r="D79" i="15"/>
  <c r="D61" i="15"/>
  <c r="D86" i="15"/>
  <c r="O24" i="15"/>
  <c r="D92" i="15"/>
  <c r="D72" i="15"/>
  <c r="D110" i="15"/>
  <c r="D106" i="15"/>
  <c r="D109" i="15"/>
  <c r="D97" i="15"/>
  <c r="D85" i="15"/>
  <c r="D58" i="15"/>
  <c r="D69" i="15"/>
  <c r="D65" i="15"/>
  <c r="D75" i="15"/>
  <c r="D70" i="15"/>
  <c r="D83" i="15"/>
  <c r="D99" i="15"/>
  <c r="D115" i="15"/>
  <c r="D54" i="15"/>
  <c r="D98" i="15"/>
  <c r="D64" i="15"/>
  <c r="D49" i="15"/>
  <c r="D107" i="15"/>
  <c r="D105" i="15"/>
  <c r="D93" i="15"/>
  <c r="D81" i="15"/>
  <c r="D67" i="15"/>
  <c r="D66" i="15"/>
  <c r="D104" i="15"/>
  <c r="D51" i="15"/>
  <c r="D102" i="15"/>
  <c r="D56" i="15"/>
  <c r="D52" i="15"/>
  <c r="D76" i="15"/>
  <c r="D112" i="15"/>
  <c r="D91" i="15"/>
  <c r="D87" i="15"/>
  <c r="D90" i="15"/>
  <c r="D60" i="15"/>
  <c r="D45" i="15"/>
  <c r="D57" i="15"/>
  <c r="D84" i="15"/>
  <c r="D55" i="15"/>
  <c r="D101" i="15"/>
  <c r="D89" i="15"/>
  <c r="D78" i="15"/>
  <c r="D63" i="15"/>
  <c r="D62" i="15"/>
  <c r="D96" i="15"/>
  <c r="D47" i="15"/>
  <c r="D111" i="15"/>
  <c r="D94" i="15"/>
  <c r="D113" i="15"/>
  <c r="D48" i="15"/>
  <c r="G107" i="14"/>
  <c r="K107" i="14" s="1"/>
  <c r="G108" i="14"/>
  <c r="K108" i="14" s="1"/>
  <c r="G84" i="14"/>
  <c r="K84" i="14" s="1"/>
  <c r="G57" i="14"/>
  <c r="K57" i="14" s="1"/>
  <c r="G87" i="14"/>
  <c r="K87" i="14" s="1"/>
  <c r="G55" i="14"/>
  <c r="K55" i="14" s="1"/>
  <c r="F112" i="14"/>
  <c r="E112" i="14"/>
  <c r="G50" i="14"/>
  <c r="E52" i="14"/>
  <c r="E91" i="14"/>
  <c r="F46" i="14"/>
  <c r="G71" i="14"/>
  <c r="F64" i="14"/>
  <c r="G62" i="14"/>
  <c r="E64" i="14"/>
  <c r="F106" i="14"/>
  <c r="G104" i="14"/>
  <c r="E106" i="14"/>
  <c r="F76" i="14"/>
  <c r="G74" i="14"/>
  <c r="F88" i="14"/>
  <c r="E88" i="14"/>
  <c r="G86" i="14"/>
  <c r="F49" i="14"/>
  <c r="E49" i="14"/>
  <c r="E61" i="14"/>
  <c r="G65" i="14"/>
  <c r="E67" i="14"/>
  <c r="G68" i="14"/>
  <c r="F82" i="14"/>
  <c r="F55" i="14"/>
  <c r="E58" i="14"/>
  <c r="E109" i="14"/>
  <c r="F85" i="14"/>
  <c r="E85" i="14"/>
  <c r="G77" i="14"/>
  <c r="E103" i="14"/>
  <c r="F103" i="14"/>
  <c r="G101" i="14"/>
  <c r="E115" i="14"/>
  <c r="F115" i="14"/>
  <c r="G113" i="14"/>
  <c r="G85" i="14"/>
  <c r="K85" i="14" s="1"/>
  <c r="G61" i="14"/>
  <c r="K61" i="14" s="1"/>
  <c r="G88" i="14"/>
  <c r="K88" i="14" s="1"/>
  <c r="G69" i="14"/>
  <c r="K69" i="14" s="1"/>
  <c r="G106" i="14"/>
  <c r="K106" i="14" s="1"/>
  <c r="F109" i="14"/>
  <c r="G72" i="14"/>
  <c r="K72" i="14" s="1"/>
  <c r="G51" i="14"/>
  <c r="K51" i="14" s="1"/>
  <c r="Q61" i="13"/>
  <c r="R61" i="13" s="1"/>
  <c r="Q60" i="13"/>
  <c r="R60" i="13" s="1"/>
  <c r="Q59" i="13"/>
  <c r="R59" i="13" s="1"/>
  <c r="Q58" i="13"/>
  <c r="Q57" i="13"/>
  <c r="R57" i="13" s="1"/>
  <c r="Q56" i="13"/>
  <c r="R56" i="13" s="1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J97" i="13" s="1"/>
  <c r="C96" i="13"/>
  <c r="C95" i="13"/>
  <c r="J95" i="13" s="1"/>
  <c r="C94" i="13"/>
  <c r="C93" i="13"/>
  <c r="J93" i="13" s="1"/>
  <c r="C92" i="13"/>
  <c r="J92" i="13" s="1"/>
  <c r="C91" i="13"/>
  <c r="C90" i="13"/>
  <c r="C89" i="13"/>
  <c r="S91" i="13" s="1"/>
  <c r="T91" i="13" s="1"/>
  <c r="C88" i="13"/>
  <c r="C87" i="13"/>
  <c r="C86" i="13"/>
  <c r="S88" i="13" s="1"/>
  <c r="T88" i="13" s="1"/>
  <c r="C85" i="13"/>
  <c r="C84" i="13"/>
  <c r="C83" i="13"/>
  <c r="C82" i="13"/>
  <c r="C81" i="13"/>
  <c r="J81" i="13" s="1"/>
  <c r="C80" i="13"/>
  <c r="J80" i="13" s="1"/>
  <c r="R27" i="13"/>
  <c r="R26" i="13" s="1"/>
  <c r="C79" i="13"/>
  <c r="C78" i="13"/>
  <c r="C77" i="13"/>
  <c r="C76" i="13"/>
  <c r="C75" i="13"/>
  <c r="C74" i="13"/>
  <c r="S76" i="13" s="1"/>
  <c r="T76" i="13" s="1"/>
  <c r="C73" i="13"/>
  <c r="C72" i="13"/>
  <c r="C71" i="13"/>
  <c r="C70" i="13"/>
  <c r="C69" i="13"/>
  <c r="C68" i="13"/>
  <c r="C67" i="13"/>
  <c r="C66" i="13"/>
  <c r="J66" i="13" s="1"/>
  <c r="C65" i="13"/>
  <c r="J65" i="13" s="1"/>
  <c r="C64" i="13"/>
  <c r="C63" i="13"/>
  <c r="C62" i="13"/>
  <c r="C61" i="13"/>
  <c r="C60" i="13"/>
  <c r="C59" i="13"/>
  <c r="C58" i="13"/>
  <c r="C57" i="13"/>
  <c r="C56" i="13"/>
  <c r="R25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R24" i="13"/>
  <c r="R23" i="13" s="1"/>
  <c r="R22" i="13" s="1"/>
  <c r="Q55" i="13"/>
  <c r="R55" i="13" s="1"/>
  <c r="Q54" i="13"/>
  <c r="R54" i="13" s="1"/>
  <c r="Q53" i="13"/>
  <c r="R53" i="13" s="1"/>
  <c r="Q52" i="13"/>
  <c r="R52" i="13" s="1"/>
  <c r="Q51" i="13"/>
  <c r="R51" i="13" s="1"/>
  <c r="Q50" i="13"/>
  <c r="R50" i="13" s="1"/>
  <c r="Q49" i="13"/>
  <c r="R49" i="13" s="1"/>
  <c r="Q48" i="13"/>
  <c r="R48" i="13" s="1"/>
  <c r="Q47" i="13"/>
  <c r="R47" i="13" s="1"/>
  <c r="Q46" i="13"/>
  <c r="R46" i="13" s="1"/>
  <c r="Q45" i="13"/>
  <c r="R45" i="13" s="1"/>
  <c r="Q44" i="13"/>
  <c r="R44" i="13" s="1"/>
  <c r="A113" i="16"/>
  <c r="A110" i="16"/>
  <c r="A107" i="16"/>
  <c r="A104" i="16"/>
  <c r="A98" i="16"/>
  <c r="A95" i="16"/>
  <c r="A92" i="16"/>
  <c r="A89" i="16"/>
  <c r="A86" i="16"/>
  <c r="A83" i="16"/>
  <c r="A80" i="16"/>
  <c r="A77" i="16"/>
  <c r="A74" i="16"/>
  <c r="A71" i="16"/>
  <c r="A68" i="16"/>
  <c r="A65" i="16"/>
  <c r="A62" i="16"/>
  <c r="A59" i="16"/>
  <c r="A56" i="16"/>
  <c r="A53" i="16"/>
  <c r="A50" i="16"/>
  <c r="A44" i="16"/>
  <c r="A113" i="15"/>
  <c r="A110" i="15"/>
  <c r="A107" i="15"/>
  <c r="A104" i="15"/>
  <c r="A101" i="15"/>
  <c r="A98" i="15"/>
  <c r="A95" i="15"/>
  <c r="A92" i="15"/>
  <c r="A89" i="15"/>
  <c r="A86" i="15"/>
  <c r="A83" i="15"/>
  <c r="A80" i="15"/>
  <c r="A77" i="15"/>
  <c r="A74" i="15"/>
  <c r="A71" i="15"/>
  <c r="A68" i="15"/>
  <c r="A65" i="15"/>
  <c r="A62" i="15"/>
  <c r="A59" i="15"/>
  <c r="A56" i="15"/>
  <c r="A53" i="15"/>
  <c r="A50" i="15"/>
  <c r="A47" i="15"/>
  <c r="A44" i="15"/>
  <c r="A113" i="14"/>
  <c r="A110" i="14"/>
  <c r="A107" i="14"/>
  <c r="A104" i="14"/>
  <c r="A101" i="14"/>
  <c r="A98" i="14"/>
  <c r="A95" i="14"/>
  <c r="A89" i="14"/>
  <c r="A86" i="14"/>
  <c r="A83" i="14"/>
  <c r="A80" i="14"/>
  <c r="A77" i="14"/>
  <c r="A74" i="14"/>
  <c r="A71" i="14"/>
  <c r="A68" i="14"/>
  <c r="A65" i="14"/>
  <c r="A62" i="14"/>
  <c r="A59" i="14"/>
  <c r="A56" i="14"/>
  <c r="A53" i="14"/>
  <c r="A50" i="14"/>
  <c r="A47" i="14"/>
  <c r="A44" i="14"/>
  <c r="A115" i="15"/>
  <c r="A114" i="15"/>
  <c r="B114" i="15" s="1"/>
  <c r="A67" i="15"/>
  <c r="A66" i="15"/>
  <c r="B66" i="15" s="1"/>
  <c r="F88" i="16" l="1"/>
  <c r="F52" i="16"/>
  <c r="G54" i="16"/>
  <c r="K54" i="16" s="1"/>
  <c r="E85" i="16"/>
  <c r="E82" i="16"/>
  <c r="G53" i="16"/>
  <c r="F58" i="16"/>
  <c r="E46" i="16"/>
  <c r="E115" i="16"/>
  <c r="F97" i="16"/>
  <c r="F76" i="16"/>
  <c r="E91" i="16"/>
  <c r="G68" i="16"/>
  <c r="G59" i="16"/>
  <c r="K59" i="16" s="1"/>
  <c r="E61" i="16"/>
  <c r="G105" i="16"/>
  <c r="H106" i="16" s="1"/>
  <c r="E67" i="16"/>
  <c r="F82" i="16"/>
  <c r="E46" i="15"/>
  <c r="E55" i="15"/>
  <c r="E70" i="15"/>
  <c r="K95" i="14"/>
  <c r="H97" i="14"/>
  <c r="G56" i="14"/>
  <c r="K56" i="14" s="1"/>
  <c r="E94" i="14"/>
  <c r="F97" i="14"/>
  <c r="G49" i="14"/>
  <c r="K49" i="14" s="1"/>
  <c r="G91" i="14"/>
  <c r="K91" i="14" s="1"/>
  <c r="G94" i="14"/>
  <c r="K94" i="14" s="1"/>
  <c r="G100" i="14"/>
  <c r="K100" i="14" s="1"/>
  <c r="G44" i="14"/>
  <c r="E79" i="14"/>
  <c r="E97" i="14"/>
  <c r="E82" i="14"/>
  <c r="G92" i="14"/>
  <c r="E70" i="14"/>
  <c r="F67" i="14"/>
  <c r="G103" i="14"/>
  <c r="K103" i="14" s="1"/>
  <c r="G73" i="14"/>
  <c r="K73" i="14" s="1"/>
  <c r="G45" i="14"/>
  <c r="K45" i="14" s="1"/>
  <c r="E73" i="14"/>
  <c r="F91" i="14"/>
  <c r="G98" i="14"/>
  <c r="G115" i="14"/>
  <c r="K115" i="14" s="1"/>
  <c r="G114" i="14"/>
  <c r="K114" i="14" s="1"/>
  <c r="G54" i="14"/>
  <c r="K54" i="14" s="1"/>
  <c r="G48" i="14"/>
  <c r="K48" i="14" s="1"/>
  <c r="G60" i="14"/>
  <c r="K60" i="14" s="1"/>
  <c r="G76" i="14"/>
  <c r="K76" i="14" s="1"/>
  <c r="F79" i="14"/>
  <c r="F61" i="14"/>
  <c r="F100" i="14"/>
  <c r="G99" i="14"/>
  <c r="K99" i="14" s="1"/>
  <c r="G64" i="14"/>
  <c r="K64" i="14" s="1"/>
  <c r="G112" i="14"/>
  <c r="K112" i="14" s="1"/>
  <c r="G58" i="14"/>
  <c r="K58" i="14" s="1"/>
  <c r="G81" i="14"/>
  <c r="K81" i="14" s="1"/>
  <c r="G82" i="14"/>
  <c r="K82" i="14" s="1"/>
  <c r="G83" i="14"/>
  <c r="G53" i="14"/>
  <c r="K53" i="14" s="1"/>
  <c r="F94" i="14"/>
  <c r="G47" i="14"/>
  <c r="G111" i="14"/>
  <c r="K111" i="14" s="1"/>
  <c r="G110" i="14"/>
  <c r="H112" i="14" s="1"/>
  <c r="G102" i="14"/>
  <c r="K102" i="14" s="1"/>
  <c r="G66" i="14"/>
  <c r="K66" i="14" s="1"/>
  <c r="G63" i="14"/>
  <c r="K63" i="14" s="1"/>
  <c r="A64" i="14"/>
  <c r="A63" i="14"/>
  <c r="B63" i="14" s="1"/>
  <c r="A88" i="14"/>
  <c r="A87" i="14"/>
  <c r="B87" i="14" s="1"/>
  <c r="A49" i="15"/>
  <c r="A48" i="15"/>
  <c r="B48" i="15" s="1"/>
  <c r="A82" i="15"/>
  <c r="A81" i="15"/>
  <c r="B81" i="15" s="1"/>
  <c r="A106" i="15"/>
  <c r="A105" i="15"/>
  <c r="B105" i="15" s="1"/>
  <c r="A64" i="16"/>
  <c r="A63" i="16"/>
  <c r="B63" i="16" s="1"/>
  <c r="A88" i="16"/>
  <c r="A87" i="16"/>
  <c r="B87" i="16" s="1"/>
  <c r="A55" i="14"/>
  <c r="A54" i="14"/>
  <c r="B54" i="14" s="1"/>
  <c r="A79" i="14"/>
  <c r="A78" i="14"/>
  <c r="B78" i="14" s="1"/>
  <c r="A85" i="15"/>
  <c r="A84" i="15"/>
  <c r="B84" i="15" s="1"/>
  <c r="A79" i="16"/>
  <c r="A78" i="16"/>
  <c r="B78" i="16" s="1"/>
  <c r="A106" i="16"/>
  <c r="A105" i="16"/>
  <c r="B105" i="16" s="1"/>
  <c r="A46" i="14"/>
  <c r="A45" i="14"/>
  <c r="B45" i="14" s="1"/>
  <c r="A58" i="14"/>
  <c r="A57" i="14"/>
  <c r="B57" i="14" s="1"/>
  <c r="A70" i="14"/>
  <c r="A69" i="14"/>
  <c r="B69" i="14" s="1"/>
  <c r="A82" i="14"/>
  <c r="A81" i="14"/>
  <c r="B81" i="14" s="1"/>
  <c r="A55" i="15"/>
  <c r="A54" i="15"/>
  <c r="B54" i="15" s="1"/>
  <c r="A58" i="16"/>
  <c r="A57" i="16"/>
  <c r="B57" i="16" s="1"/>
  <c r="A70" i="16"/>
  <c r="A69" i="16"/>
  <c r="B69" i="16" s="1"/>
  <c r="A82" i="16"/>
  <c r="A81" i="16"/>
  <c r="B81" i="16" s="1"/>
  <c r="A94" i="16"/>
  <c r="A93" i="16"/>
  <c r="B93" i="16" s="1"/>
  <c r="A109" i="16"/>
  <c r="A108" i="16"/>
  <c r="B108" i="16" s="1"/>
  <c r="S70" i="13"/>
  <c r="T70" i="13" s="1"/>
  <c r="S85" i="13"/>
  <c r="T85" i="13" s="1"/>
  <c r="A76" i="14"/>
  <c r="A75" i="14"/>
  <c r="B75" i="14" s="1"/>
  <c r="A103" i="14"/>
  <c r="A102" i="14"/>
  <c r="B102" i="14" s="1"/>
  <c r="A61" i="15"/>
  <c r="A60" i="15"/>
  <c r="B60" i="15" s="1"/>
  <c r="A76" i="16"/>
  <c r="A75" i="16"/>
  <c r="B75" i="16" s="1"/>
  <c r="A100" i="16"/>
  <c r="A99" i="16"/>
  <c r="B99" i="16" s="1"/>
  <c r="A67" i="14"/>
  <c r="A66" i="14"/>
  <c r="B66" i="14" s="1"/>
  <c r="A106" i="14"/>
  <c r="A105" i="14"/>
  <c r="B105" i="14" s="1"/>
  <c r="A73" i="15"/>
  <c r="A72" i="15"/>
  <c r="B72" i="15" s="1"/>
  <c r="A109" i="15"/>
  <c r="A108" i="15"/>
  <c r="B108" i="15" s="1"/>
  <c r="A67" i="16"/>
  <c r="A66" i="16"/>
  <c r="B66" i="16" s="1"/>
  <c r="A100" i="14"/>
  <c r="A99" i="14"/>
  <c r="B99" i="14" s="1"/>
  <c r="A112" i="14"/>
  <c r="A111" i="14"/>
  <c r="B111" i="14" s="1"/>
  <c r="A46" i="15"/>
  <c r="A45" i="15"/>
  <c r="B45" i="15" s="1"/>
  <c r="A58" i="15"/>
  <c r="A57" i="15"/>
  <c r="B57" i="15" s="1"/>
  <c r="A79" i="15"/>
  <c r="A78" i="15"/>
  <c r="B78" i="15" s="1"/>
  <c r="A91" i="15"/>
  <c r="A90" i="15"/>
  <c r="B90" i="15" s="1"/>
  <c r="A103" i="15"/>
  <c r="A102" i="15"/>
  <c r="B102" i="15" s="1"/>
  <c r="A46" i="16"/>
  <c r="A45" i="16"/>
  <c r="B45" i="16" s="1"/>
  <c r="A61" i="16"/>
  <c r="A60" i="16"/>
  <c r="B60" i="16" s="1"/>
  <c r="A73" i="16"/>
  <c r="A72" i="16"/>
  <c r="B72" i="16" s="1"/>
  <c r="A85" i="16"/>
  <c r="A84" i="16"/>
  <c r="B84" i="16" s="1"/>
  <c r="A97" i="16"/>
  <c r="A96" i="16"/>
  <c r="B96" i="16" s="1"/>
  <c r="A92" i="14"/>
  <c r="A47" i="16"/>
  <c r="S79" i="13"/>
  <c r="T79" i="13" s="1"/>
  <c r="S82" i="13"/>
  <c r="T82" i="13" s="1"/>
  <c r="A52" i="14"/>
  <c r="A51" i="14"/>
  <c r="B51" i="14" s="1"/>
  <c r="A115" i="14"/>
  <c r="A114" i="14"/>
  <c r="B114" i="14" s="1"/>
  <c r="A70" i="15"/>
  <c r="A69" i="15"/>
  <c r="B69" i="15" s="1"/>
  <c r="A94" i="15"/>
  <c r="A93" i="15"/>
  <c r="B93" i="15" s="1"/>
  <c r="A52" i="16"/>
  <c r="A51" i="16"/>
  <c r="B51" i="16" s="1"/>
  <c r="A115" i="16"/>
  <c r="A114" i="16"/>
  <c r="B114" i="16" s="1"/>
  <c r="O97" i="13"/>
  <c r="P97" i="13" s="1"/>
  <c r="O94" i="13"/>
  <c r="P94" i="13" s="1"/>
  <c r="O67" i="13"/>
  <c r="P67" i="13" s="1"/>
  <c r="O82" i="13"/>
  <c r="P82" i="13" s="1"/>
  <c r="O49" i="13"/>
  <c r="P49" i="13" s="1"/>
  <c r="A91" i="14"/>
  <c r="A90" i="14"/>
  <c r="B90" i="14" s="1"/>
  <c r="A97" i="15"/>
  <c r="A96" i="15"/>
  <c r="B96" i="15" s="1"/>
  <c r="A55" i="16"/>
  <c r="A54" i="16"/>
  <c r="B54" i="16" s="1"/>
  <c r="A91" i="16"/>
  <c r="A90" i="16"/>
  <c r="B90" i="16" s="1"/>
  <c r="A101" i="16"/>
  <c r="S73" i="13"/>
  <c r="T73" i="13" s="1"/>
  <c r="E73" i="15"/>
  <c r="F70" i="15"/>
  <c r="H109" i="14"/>
  <c r="I109" i="14"/>
  <c r="E82" i="15"/>
  <c r="G82" i="15"/>
  <c r="K82" i="15" s="1"/>
  <c r="K77" i="16"/>
  <c r="I79" i="16"/>
  <c r="H79" i="16"/>
  <c r="H115" i="16"/>
  <c r="I115" i="16"/>
  <c r="K53" i="16"/>
  <c r="I55" i="16"/>
  <c r="K104" i="16"/>
  <c r="I49" i="16"/>
  <c r="H49" i="16"/>
  <c r="I97" i="16"/>
  <c r="K95" i="16"/>
  <c r="H97" i="16"/>
  <c r="H76" i="16"/>
  <c r="I76" i="16"/>
  <c r="K74" i="16"/>
  <c r="L76" i="16" s="1"/>
  <c r="K89" i="16"/>
  <c r="I91" i="16"/>
  <c r="H91" i="16"/>
  <c r="I58" i="16"/>
  <c r="H58" i="16"/>
  <c r="K98" i="16"/>
  <c r="I100" i="16"/>
  <c r="H100" i="16"/>
  <c r="K44" i="16"/>
  <c r="I46" i="16"/>
  <c r="H46" i="16"/>
  <c r="K62" i="16"/>
  <c r="I64" i="16"/>
  <c r="H64" i="16"/>
  <c r="K101" i="16"/>
  <c r="I103" i="16"/>
  <c r="H103" i="16"/>
  <c r="H67" i="16"/>
  <c r="K65" i="16"/>
  <c r="I67" i="16"/>
  <c r="I109" i="16"/>
  <c r="H109" i="16"/>
  <c r="I73" i="16"/>
  <c r="H73" i="16"/>
  <c r="K71" i="16"/>
  <c r="L73" i="16" s="1"/>
  <c r="I70" i="16"/>
  <c r="H70" i="16"/>
  <c r="K68" i="16"/>
  <c r="L70" i="16" s="1"/>
  <c r="H61" i="16"/>
  <c r="I61" i="16"/>
  <c r="H94" i="16"/>
  <c r="I94" i="16"/>
  <c r="K92" i="16"/>
  <c r="I52" i="16"/>
  <c r="H52" i="16"/>
  <c r="K50" i="16"/>
  <c r="H82" i="16"/>
  <c r="I82" i="16"/>
  <c r="K80" i="16"/>
  <c r="K86" i="16"/>
  <c r="I88" i="16"/>
  <c r="H88" i="16"/>
  <c r="I112" i="16"/>
  <c r="H112" i="16"/>
  <c r="I85" i="16"/>
  <c r="H85" i="16"/>
  <c r="G66" i="15"/>
  <c r="K66" i="15" s="1"/>
  <c r="G70" i="15"/>
  <c r="K70" i="15" s="1"/>
  <c r="G58" i="15"/>
  <c r="K58" i="15" s="1"/>
  <c r="G106" i="15"/>
  <c r="K106" i="15" s="1"/>
  <c r="G79" i="15"/>
  <c r="K79" i="15" s="1"/>
  <c r="G102" i="15"/>
  <c r="K102" i="15" s="1"/>
  <c r="G67" i="15"/>
  <c r="K67" i="15" s="1"/>
  <c r="G54" i="15"/>
  <c r="K54" i="15" s="1"/>
  <c r="G61" i="15"/>
  <c r="K61" i="15" s="1"/>
  <c r="G114" i="15"/>
  <c r="K114" i="15" s="1"/>
  <c r="G48" i="15"/>
  <c r="K48" i="15" s="1"/>
  <c r="G78" i="15"/>
  <c r="K78" i="15" s="1"/>
  <c r="G84" i="15"/>
  <c r="K84" i="15" s="1"/>
  <c r="G90" i="15"/>
  <c r="K90" i="15" s="1"/>
  <c r="G76" i="15"/>
  <c r="K76" i="15" s="1"/>
  <c r="E76" i="15"/>
  <c r="G96" i="15"/>
  <c r="K96" i="15" s="1"/>
  <c r="G57" i="15"/>
  <c r="K57" i="15" s="1"/>
  <c r="G87" i="15"/>
  <c r="G100" i="15"/>
  <c r="K100" i="15" s="1"/>
  <c r="G69" i="15"/>
  <c r="K69" i="15" s="1"/>
  <c r="G109" i="15"/>
  <c r="K109" i="15" s="1"/>
  <c r="G105" i="15"/>
  <c r="K105" i="15" s="1"/>
  <c r="G94" i="15"/>
  <c r="K94" i="15" s="1"/>
  <c r="G45" i="15"/>
  <c r="K45" i="15" s="1"/>
  <c r="G91" i="15"/>
  <c r="K91" i="15" s="1"/>
  <c r="G59" i="15"/>
  <c r="G51" i="15"/>
  <c r="K51" i="15" s="1"/>
  <c r="G81" i="15"/>
  <c r="K81" i="15" s="1"/>
  <c r="G49" i="15"/>
  <c r="K49" i="15" s="1"/>
  <c r="G115" i="15"/>
  <c r="K115" i="15" s="1"/>
  <c r="G103" i="15"/>
  <c r="K103" i="15" s="1"/>
  <c r="G108" i="15"/>
  <c r="K108" i="15" s="1"/>
  <c r="G75" i="15"/>
  <c r="K75" i="15" s="1"/>
  <c r="G85" i="15"/>
  <c r="K85" i="15" s="1"/>
  <c r="G111" i="15"/>
  <c r="K111" i="15" s="1"/>
  <c r="G63" i="15"/>
  <c r="K63" i="15" s="1"/>
  <c r="G55" i="15"/>
  <c r="K55" i="15" s="1"/>
  <c r="G60" i="15"/>
  <c r="K60" i="15" s="1"/>
  <c r="G112" i="15"/>
  <c r="K112" i="15" s="1"/>
  <c r="G52" i="15"/>
  <c r="K52" i="15" s="1"/>
  <c r="G93" i="15"/>
  <c r="K93" i="15" s="1"/>
  <c r="G64" i="15"/>
  <c r="K64" i="15" s="1"/>
  <c r="G99" i="15"/>
  <c r="K99" i="15" s="1"/>
  <c r="G95" i="15"/>
  <c r="E115" i="15"/>
  <c r="F115" i="15"/>
  <c r="G113" i="15"/>
  <c r="E91" i="15"/>
  <c r="G89" i="15"/>
  <c r="F91" i="15"/>
  <c r="F64" i="15"/>
  <c r="G62" i="15"/>
  <c r="E64" i="15"/>
  <c r="E103" i="15"/>
  <c r="F103" i="15"/>
  <c r="G101" i="15"/>
  <c r="F61" i="15"/>
  <c r="G56" i="15"/>
  <c r="F58" i="15"/>
  <c r="E58" i="15"/>
  <c r="E100" i="15"/>
  <c r="G98" i="15"/>
  <c r="F100" i="15"/>
  <c r="F85" i="15"/>
  <c r="E85" i="15"/>
  <c r="G83" i="15"/>
  <c r="G74" i="15"/>
  <c r="G80" i="15"/>
  <c r="G68" i="15"/>
  <c r="G65" i="15"/>
  <c r="F67" i="15"/>
  <c r="E67" i="15"/>
  <c r="G97" i="15"/>
  <c r="K97" i="15" s="1"/>
  <c r="G72" i="15"/>
  <c r="K72" i="15" s="1"/>
  <c r="G73" i="15"/>
  <c r="K73" i="15" s="1"/>
  <c r="G88" i="15"/>
  <c r="K88" i="15" s="1"/>
  <c r="G77" i="15"/>
  <c r="G46" i="15"/>
  <c r="K46" i="15" s="1"/>
  <c r="F73" i="15"/>
  <c r="G44" i="15"/>
  <c r="F106" i="15"/>
  <c r="G104" i="15"/>
  <c r="E106" i="15"/>
  <c r="F112" i="15"/>
  <c r="G110" i="15"/>
  <c r="E112" i="15"/>
  <c r="F88" i="15"/>
  <c r="E88" i="15"/>
  <c r="G86" i="15"/>
  <c r="F97" i="15"/>
  <c r="F52" i="15"/>
  <c r="E109" i="15"/>
  <c r="G107" i="15"/>
  <c r="F109" i="15"/>
  <c r="F76" i="15"/>
  <c r="F82" i="15"/>
  <c r="F94" i="15"/>
  <c r="G92" i="15"/>
  <c r="E94" i="15"/>
  <c r="K95" i="15"/>
  <c r="I97" i="15"/>
  <c r="H97" i="15"/>
  <c r="E52" i="15"/>
  <c r="F79" i="15"/>
  <c r="G53" i="15"/>
  <c r="F46" i="15"/>
  <c r="E49" i="15"/>
  <c r="F49" i="15"/>
  <c r="G47" i="15"/>
  <c r="E61" i="15"/>
  <c r="E97" i="15"/>
  <c r="G50" i="15"/>
  <c r="E79" i="15"/>
  <c r="F55" i="15"/>
  <c r="G71" i="15"/>
  <c r="I97" i="14"/>
  <c r="K113" i="14"/>
  <c r="H115" i="14"/>
  <c r="K101" i="14"/>
  <c r="I79" i="14"/>
  <c r="K77" i="14"/>
  <c r="H79" i="14"/>
  <c r="I70" i="14"/>
  <c r="H70" i="14"/>
  <c r="K68" i="14"/>
  <c r="L109" i="14"/>
  <c r="M109" i="14"/>
  <c r="H61" i="14"/>
  <c r="K59" i="14"/>
  <c r="K47" i="14"/>
  <c r="H49" i="14"/>
  <c r="I49" i="14"/>
  <c r="H91" i="14"/>
  <c r="K89" i="14"/>
  <c r="K110" i="14"/>
  <c r="H58" i="14"/>
  <c r="L97" i="14"/>
  <c r="M97" i="14"/>
  <c r="H88" i="14"/>
  <c r="K86" i="14"/>
  <c r="I88" i="14"/>
  <c r="H76" i="14"/>
  <c r="K74" i="14"/>
  <c r="K104" i="14"/>
  <c r="I106" i="14"/>
  <c r="H106" i="14"/>
  <c r="K62" i="14"/>
  <c r="H64" i="14"/>
  <c r="I64" i="14"/>
  <c r="I73" i="14"/>
  <c r="H73" i="14"/>
  <c r="K71" i="14"/>
  <c r="H46" i="14"/>
  <c r="K44" i="14"/>
  <c r="I94" i="14"/>
  <c r="K92" i="14"/>
  <c r="H67" i="14"/>
  <c r="K65" i="14"/>
  <c r="I67" i="14"/>
  <c r="I52" i="14"/>
  <c r="K50" i="14"/>
  <c r="H52" i="14"/>
  <c r="K83" i="14"/>
  <c r="H85" i="14"/>
  <c r="I85" i="14"/>
  <c r="I55" i="14"/>
  <c r="H55" i="14"/>
  <c r="K80" i="14"/>
  <c r="K98" i="14"/>
  <c r="O58" i="13"/>
  <c r="P58" i="13" s="1"/>
  <c r="O52" i="13"/>
  <c r="P52" i="13" s="1"/>
  <c r="O73" i="13"/>
  <c r="P73" i="13" s="1"/>
  <c r="O61" i="13"/>
  <c r="P61" i="13" s="1"/>
  <c r="P24" i="13"/>
  <c r="O70" i="13"/>
  <c r="P70" i="13" s="1"/>
  <c r="O109" i="13"/>
  <c r="P109" i="13" s="1"/>
  <c r="O46" i="13"/>
  <c r="P46" i="13" s="1"/>
  <c r="O103" i="13"/>
  <c r="P103" i="13" s="1"/>
  <c r="O91" i="13"/>
  <c r="P91" i="13" s="1"/>
  <c r="O79" i="13"/>
  <c r="P79" i="13" s="1"/>
  <c r="O55" i="13"/>
  <c r="P55" i="13" s="1"/>
  <c r="O112" i="13"/>
  <c r="P112" i="13" s="1"/>
  <c r="O85" i="13"/>
  <c r="P85" i="13" s="1"/>
  <c r="O106" i="13"/>
  <c r="P106" i="13" s="1"/>
  <c r="O115" i="13"/>
  <c r="P115" i="13" s="1"/>
  <c r="O100" i="13"/>
  <c r="P100" i="13" s="1"/>
  <c r="O88" i="13"/>
  <c r="P88" i="13" s="1"/>
  <c r="O76" i="13"/>
  <c r="P76" i="13" s="1"/>
  <c r="O64" i="13"/>
  <c r="P64" i="13" s="1"/>
  <c r="O27" i="13"/>
  <c r="D98" i="13" s="1"/>
  <c r="I106" i="16" l="1"/>
  <c r="H55" i="16"/>
  <c r="H94" i="14"/>
  <c r="I100" i="14"/>
  <c r="I82" i="14"/>
  <c r="I76" i="14"/>
  <c r="I58" i="14"/>
  <c r="I112" i="14"/>
  <c r="I91" i="14"/>
  <c r="H103" i="14"/>
  <c r="I115" i="14"/>
  <c r="H82" i="14"/>
  <c r="H100" i="14"/>
  <c r="I46" i="14"/>
  <c r="I61" i="14"/>
  <c r="I103" i="14"/>
  <c r="D44" i="13"/>
  <c r="O24" i="13"/>
  <c r="D94" i="13"/>
  <c r="D50" i="13"/>
  <c r="E52" i="13" s="1"/>
  <c r="D114" i="13"/>
  <c r="A76" i="15"/>
  <c r="A75" i="15"/>
  <c r="B75" i="15" s="1"/>
  <c r="A73" i="14"/>
  <c r="A72" i="14"/>
  <c r="B72" i="14" s="1"/>
  <c r="D57" i="13"/>
  <c r="D110" i="13"/>
  <c r="D112" i="13"/>
  <c r="G112" i="13" s="1"/>
  <c r="K112" i="13" s="1"/>
  <c r="A94" i="14"/>
  <c r="A93" i="14"/>
  <c r="B93" i="14" s="1"/>
  <c r="A61" i="14"/>
  <c r="A60" i="14"/>
  <c r="B60" i="14" s="1"/>
  <c r="D115" i="13"/>
  <c r="G115" i="13" s="1"/>
  <c r="K115" i="13" s="1"/>
  <c r="A112" i="15"/>
  <c r="A111" i="15"/>
  <c r="B111" i="15" s="1"/>
  <c r="A109" i="14"/>
  <c r="A108" i="14"/>
  <c r="B108" i="14" s="1"/>
  <c r="D113" i="13"/>
  <c r="D66" i="13"/>
  <c r="D63" i="13"/>
  <c r="D106" i="13"/>
  <c r="G106" i="13" s="1"/>
  <c r="K106" i="13" s="1"/>
  <c r="A103" i="16"/>
  <c r="A102" i="16"/>
  <c r="B102" i="16" s="1"/>
  <c r="D108" i="13"/>
  <c r="G108" i="13" s="1"/>
  <c r="K108" i="13" s="1"/>
  <c r="A112" i="16"/>
  <c r="A111" i="16"/>
  <c r="B111" i="16" s="1"/>
  <c r="A49" i="14"/>
  <c r="A48" i="14"/>
  <c r="B48" i="14" s="1"/>
  <c r="D109" i="13"/>
  <c r="G109" i="13" s="1"/>
  <c r="K109" i="13" s="1"/>
  <c r="D111" i="13"/>
  <c r="G111" i="13" s="1"/>
  <c r="K111" i="13" s="1"/>
  <c r="A100" i="15"/>
  <c r="A99" i="15"/>
  <c r="B99" i="15" s="1"/>
  <c r="A97" i="14"/>
  <c r="A96" i="14"/>
  <c r="B96" i="14" s="1"/>
  <c r="D105" i="13"/>
  <c r="G105" i="13" s="1"/>
  <c r="K105" i="13" s="1"/>
  <c r="D104" i="13"/>
  <c r="A49" i="16"/>
  <c r="A48" i="16"/>
  <c r="B48" i="16" s="1"/>
  <c r="A85" i="14"/>
  <c r="A84" i="14"/>
  <c r="B84" i="14" s="1"/>
  <c r="A52" i="15"/>
  <c r="A51" i="15"/>
  <c r="B51" i="15" s="1"/>
  <c r="D107" i="13"/>
  <c r="A88" i="15"/>
  <c r="A87" i="15"/>
  <c r="B87" i="15" s="1"/>
  <c r="A64" i="15"/>
  <c r="A63" i="15"/>
  <c r="B63" i="15" s="1"/>
  <c r="M85" i="16"/>
  <c r="L85" i="16"/>
  <c r="L109" i="16"/>
  <c r="M109" i="16"/>
  <c r="L100" i="16"/>
  <c r="M100" i="16"/>
  <c r="L115" i="16"/>
  <c r="M115" i="16"/>
  <c r="M82" i="16"/>
  <c r="L82" i="16"/>
  <c r="M70" i="16"/>
  <c r="L46" i="16"/>
  <c r="M46" i="16"/>
  <c r="M49" i="16"/>
  <c r="L49" i="16"/>
  <c r="M106" i="16"/>
  <c r="L106" i="16"/>
  <c r="M88" i="16"/>
  <c r="L88" i="16"/>
  <c r="M73" i="16"/>
  <c r="M55" i="16"/>
  <c r="L55" i="16"/>
  <c r="L64" i="16"/>
  <c r="M64" i="16"/>
  <c r="L91" i="16"/>
  <c r="M91" i="16"/>
  <c r="M52" i="16"/>
  <c r="L52" i="16"/>
  <c r="M112" i="16"/>
  <c r="L112" i="16"/>
  <c r="M94" i="16"/>
  <c r="L94" i="16"/>
  <c r="M61" i="16"/>
  <c r="L61" i="16"/>
  <c r="M67" i="16"/>
  <c r="L67" i="16"/>
  <c r="L103" i="16"/>
  <c r="M103" i="16"/>
  <c r="L58" i="16"/>
  <c r="M58" i="16"/>
  <c r="M76" i="16"/>
  <c r="M97" i="16"/>
  <c r="L97" i="16"/>
  <c r="L79" i="16"/>
  <c r="M79" i="16"/>
  <c r="I61" i="15"/>
  <c r="H61" i="15"/>
  <c r="K59" i="15"/>
  <c r="L61" i="15" s="1"/>
  <c r="K107" i="15"/>
  <c r="I109" i="15"/>
  <c r="H109" i="15"/>
  <c r="I82" i="15"/>
  <c r="H82" i="15"/>
  <c r="K80" i="15"/>
  <c r="I103" i="15"/>
  <c r="H103" i="15"/>
  <c r="K101" i="15"/>
  <c r="H52" i="15"/>
  <c r="K50" i="15"/>
  <c r="I52" i="15"/>
  <c r="L97" i="15"/>
  <c r="M97" i="15"/>
  <c r="H76" i="15"/>
  <c r="K74" i="15"/>
  <c r="I76" i="15"/>
  <c r="I115" i="15"/>
  <c r="K113" i="15"/>
  <c r="H115" i="15"/>
  <c r="K47" i="15"/>
  <c r="I49" i="15"/>
  <c r="H49" i="15"/>
  <c r="I55" i="15"/>
  <c r="H55" i="15"/>
  <c r="K53" i="15"/>
  <c r="I73" i="15"/>
  <c r="H73" i="15"/>
  <c r="K71" i="15"/>
  <c r="K104" i="15"/>
  <c r="I106" i="15"/>
  <c r="H106" i="15"/>
  <c r="H67" i="15"/>
  <c r="K65" i="15"/>
  <c r="I67" i="15"/>
  <c r="H85" i="15"/>
  <c r="I85" i="15"/>
  <c r="H100" i="15"/>
  <c r="I100" i="15"/>
  <c r="K98" i="15"/>
  <c r="H58" i="15"/>
  <c r="I58" i="15"/>
  <c r="K56" i="15"/>
  <c r="H46" i="15"/>
  <c r="K44" i="15"/>
  <c r="I46" i="15"/>
  <c r="K62" i="15"/>
  <c r="I64" i="15"/>
  <c r="H64" i="15"/>
  <c r="H94" i="15"/>
  <c r="I94" i="15"/>
  <c r="K92" i="15"/>
  <c r="M61" i="15"/>
  <c r="H88" i="15"/>
  <c r="K86" i="15"/>
  <c r="I88" i="15"/>
  <c r="H112" i="15"/>
  <c r="I112" i="15"/>
  <c r="K110" i="15"/>
  <c r="I79" i="15"/>
  <c r="K77" i="15"/>
  <c r="H79" i="15"/>
  <c r="I70" i="15"/>
  <c r="H70" i="15"/>
  <c r="K68" i="15"/>
  <c r="I91" i="15"/>
  <c r="H91" i="15"/>
  <c r="K89" i="15"/>
  <c r="M55" i="14"/>
  <c r="L55" i="14"/>
  <c r="M94" i="14"/>
  <c r="L94" i="14"/>
  <c r="M76" i="14"/>
  <c r="L76" i="14"/>
  <c r="M58" i="14"/>
  <c r="L58" i="14"/>
  <c r="M70" i="14"/>
  <c r="L70" i="14"/>
  <c r="L79" i="14"/>
  <c r="M79" i="14"/>
  <c r="M82" i="14"/>
  <c r="L82" i="14"/>
  <c r="L85" i="14"/>
  <c r="M85" i="14"/>
  <c r="M91" i="14"/>
  <c r="L91" i="14"/>
  <c r="M100" i="14"/>
  <c r="L100" i="14"/>
  <c r="M67" i="14"/>
  <c r="L67" i="14"/>
  <c r="L73" i="14"/>
  <c r="M73" i="14"/>
  <c r="M106" i="14"/>
  <c r="L106" i="14"/>
  <c r="M112" i="14"/>
  <c r="L112" i="14"/>
  <c r="L49" i="14"/>
  <c r="M49" i="14"/>
  <c r="M103" i="14"/>
  <c r="L103" i="14"/>
  <c r="M115" i="14"/>
  <c r="L115" i="14"/>
  <c r="L52" i="14"/>
  <c r="M52" i="14"/>
  <c r="M46" i="14"/>
  <c r="L46" i="14"/>
  <c r="L64" i="14"/>
  <c r="M64" i="14"/>
  <c r="M88" i="14"/>
  <c r="L88" i="14"/>
  <c r="M61" i="14"/>
  <c r="L61" i="14"/>
  <c r="G113" i="13"/>
  <c r="K113" i="13" s="1"/>
  <c r="G114" i="13"/>
  <c r="G107" i="13"/>
  <c r="K107" i="13" s="1"/>
  <c r="D61" i="13"/>
  <c r="D85" i="13"/>
  <c r="D46" i="13"/>
  <c r="G46" i="13" s="1"/>
  <c r="K46" i="13" s="1"/>
  <c r="D74" i="13"/>
  <c r="D68" i="13"/>
  <c r="D76" i="13"/>
  <c r="D80" i="13"/>
  <c r="D58" i="13"/>
  <c r="D53" i="13"/>
  <c r="D88" i="13"/>
  <c r="D93" i="13"/>
  <c r="D78" i="13"/>
  <c r="D71" i="13"/>
  <c r="D99" i="13"/>
  <c r="F100" i="13" s="1"/>
  <c r="D75" i="13"/>
  <c r="D45" i="13"/>
  <c r="D48" i="13"/>
  <c r="D72" i="13"/>
  <c r="D49" i="13"/>
  <c r="D62" i="13"/>
  <c r="D100" i="13"/>
  <c r="E100" i="13" s="1"/>
  <c r="D87" i="13"/>
  <c r="D65" i="13"/>
  <c r="D56" i="13"/>
  <c r="D90" i="13"/>
  <c r="D51" i="13"/>
  <c r="D84" i="13"/>
  <c r="D91" i="13"/>
  <c r="D69" i="13"/>
  <c r="D92" i="13"/>
  <c r="D59" i="13"/>
  <c r="G98" i="13"/>
  <c r="K98" i="13" s="1"/>
  <c r="D54" i="13"/>
  <c r="D101" i="13"/>
  <c r="D103" i="13"/>
  <c r="G103" i="13" s="1"/>
  <c r="K103" i="13" s="1"/>
  <c r="D83" i="13"/>
  <c r="D60" i="13"/>
  <c r="D55" i="13"/>
  <c r="D102" i="13"/>
  <c r="D97" i="13"/>
  <c r="D77" i="13"/>
  <c r="D47" i="13"/>
  <c r="D89" i="13"/>
  <c r="D82" i="13"/>
  <c r="D81" i="13"/>
  <c r="D64" i="13"/>
  <c r="G64" i="13" s="1"/>
  <c r="K64" i="13" s="1"/>
  <c r="D70" i="13"/>
  <c r="D86" i="13"/>
  <c r="D95" i="13"/>
  <c r="D67" i="13"/>
  <c r="D96" i="13"/>
  <c r="D73" i="13"/>
  <c r="G73" i="13" s="1"/>
  <c r="K73" i="13" s="1"/>
  <c r="D79" i="13"/>
  <c r="D52" i="13"/>
  <c r="F52" i="13" l="1"/>
  <c r="E46" i="13"/>
  <c r="F73" i="13"/>
  <c r="E73" i="13"/>
  <c r="F88" i="13"/>
  <c r="E88" i="13"/>
  <c r="E58" i="13"/>
  <c r="F58" i="13"/>
  <c r="E64" i="13"/>
  <c r="F64" i="13"/>
  <c r="E76" i="13"/>
  <c r="F76" i="13"/>
  <c r="H115" i="13"/>
  <c r="H109" i="13"/>
  <c r="F106" i="13"/>
  <c r="E106" i="13"/>
  <c r="G104" i="13"/>
  <c r="E115" i="13"/>
  <c r="F115" i="13"/>
  <c r="E97" i="13"/>
  <c r="F97" i="13"/>
  <c r="F55" i="13"/>
  <c r="E55" i="13"/>
  <c r="E85" i="13"/>
  <c r="F85" i="13"/>
  <c r="E91" i="13"/>
  <c r="F91" i="13"/>
  <c r="F61" i="13"/>
  <c r="E61" i="13"/>
  <c r="F67" i="13"/>
  <c r="E67" i="13"/>
  <c r="I109" i="13"/>
  <c r="I115" i="13"/>
  <c r="K114" i="13"/>
  <c r="L115" i="13" s="1"/>
  <c r="E109" i="13"/>
  <c r="F109" i="13"/>
  <c r="F112" i="13"/>
  <c r="E112" i="13"/>
  <c r="G110" i="13"/>
  <c r="F79" i="13"/>
  <c r="E79" i="13"/>
  <c r="E70" i="13"/>
  <c r="F70" i="13"/>
  <c r="M109" i="13"/>
  <c r="L109" i="13"/>
  <c r="F49" i="13"/>
  <c r="E49" i="13"/>
  <c r="E103" i="13"/>
  <c r="F103" i="13"/>
  <c r="F94" i="13"/>
  <c r="E94" i="13"/>
  <c r="F82" i="13"/>
  <c r="E82" i="13"/>
  <c r="M70" i="15"/>
  <c r="L70" i="15"/>
  <c r="L79" i="15"/>
  <c r="M79" i="15"/>
  <c r="M115" i="15"/>
  <c r="L115" i="15"/>
  <c r="M52" i="15"/>
  <c r="L52" i="15"/>
  <c r="L64" i="15"/>
  <c r="M64" i="15"/>
  <c r="M46" i="15"/>
  <c r="L46" i="15"/>
  <c r="M67" i="15"/>
  <c r="L67" i="15"/>
  <c r="M106" i="15"/>
  <c r="L106" i="15"/>
  <c r="L55" i="15"/>
  <c r="M55" i="15"/>
  <c r="L82" i="15"/>
  <c r="M82" i="15"/>
  <c r="M58" i="15"/>
  <c r="L58" i="15"/>
  <c r="L85" i="15"/>
  <c r="M85" i="15"/>
  <c r="M76" i="15"/>
  <c r="L76" i="15"/>
  <c r="M91" i="15"/>
  <c r="L91" i="15"/>
  <c r="M112" i="15"/>
  <c r="L112" i="15"/>
  <c r="M88" i="15"/>
  <c r="L88" i="15"/>
  <c r="M94" i="15"/>
  <c r="L94" i="15"/>
  <c r="M100" i="15"/>
  <c r="L100" i="15"/>
  <c r="L73" i="15"/>
  <c r="M73" i="15"/>
  <c r="L49" i="15"/>
  <c r="M49" i="15"/>
  <c r="M103" i="15"/>
  <c r="L103" i="15"/>
  <c r="L109" i="15"/>
  <c r="M109" i="15"/>
  <c r="G95" i="13"/>
  <c r="K95" i="13" s="1"/>
  <c r="G75" i="13"/>
  <c r="K75" i="13" s="1"/>
  <c r="G84" i="13"/>
  <c r="K84" i="13" s="1"/>
  <c r="G74" i="13"/>
  <c r="K74" i="13" s="1"/>
  <c r="G94" i="13"/>
  <c r="G51" i="13"/>
  <c r="K51" i="13" s="1"/>
  <c r="G80" i="13"/>
  <c r="K80" i="13" s="1"/>
  <c r="G92" i="13"/>
  <c r="K92" i="13" s="1"/>
  <c r="G90" i="13"/>
  <c r="K90" i="13" s="1"/>
  <c r="G78" i="13"/>
  <c r="K78" i="13" s="1"/>
  <c r="G52" i="13"/>
  <c r="K52" i="13" s="1"/>
  <c r="G67" i="13"/>
  <c r="G86" i="13"/>
  <c r="K86" i="13" s="1"/>
  <c r="G82" i="13"/>
  <c r="G97" i="13"/>
  <c r="K97" i="13" s="1"/>
  <c r="G60" i="13"/>
  <c r="K60" i="13" s="1"/>
  <c r="G101" i="13"/>
  <c r="K101" i="13" s="1"/>
  <c r="G76" i="13"/>
  <c r="K76" i="13" s="1"/>
  <c r="G68" i="13"/>
  <c r="K68" i="13" s="1"/>
  <c r="G72" i="13"/>
  <c r="K72" i="13" s="1"/>
  <c r="G48" i="13"/>
  <c r="K48" i="13" s="1"/>
  <c r="G69" i="13"/>
  <c r="K69" i="13" s="1"/>
  <c r="G58" i="13"/>
  <c r="K58" i="13" s="1"/>
  <c r="G93" i="13"/>
  <c r="K93" i="13" s="1"/>
  <c r="G56" i="13"/>
  <c r="K56" i="13" s="1"/>
  <c r="G47" i="13"/>
  <c r="K47" i="13" s="1"/>
  <c r="G44" i="13"/>
  <c r="K44" i="13" s="1"/>
  <c r="F46" i="13"/>
  <c r="G45" i="13"/>
  <c r="K45" i="13" s="1"/>
  <c r="G87" i="13"/>
  <c r="K87" i="13" s="1"/>
  <c r="G59" i="13"/>
  <c r="K59" i="13" s="1"/>
  <c r="G49" i="13"/>
  <c r="K49" i="13" s="1"/>
  <c r="G100" i="13"/>
  <c r="K100" i="13" s="1"/>
  <c r="G65" i="13"/>
  <c r="K65" i="13" s="1"/>
  <c r="G50" i="13"/>
  <c r="K50" i="13" s="1"/>
  <c r="G96" i="13"/>
  <c r="G81" i="13"/>
  <c r="K81" i="13" s="1"/>
  <c r="G77" i="13"/>
  <c r="K77" i="13" s="1"/>
  <c r="G55" i="13"/>
  <c r="K55" i="13" s="1"/>
  <c r="G53" i="13"/>
  <c r="K53" i="13" s="1"/>
  <c r="G57" i="13"/>
  <c r="K57" i="13" s="1"/>
  <c r="G66" i="13"/>
  <c r="K66" i="13" s="1"/>
  <c r="G79" i="13"/>
  <c r="K79" i="13" s="1"/>
  <c r="G70" i="13"/>
  <c r="K70" i="13" s="1"/>
  <c r="G89" i="13"/>
  <c r="K89" i="13" s="1"/>
  <c r="G102" i="13"/>
  <c r="K102" i="13" s="1"/>
  <c r="G83" i="13"/>
  <c r="K83" i="13" s="1"/>
  <c r="G54" i="13"/>
  <c r="K54" i="13" s="1"/>
  <c r="G99" i="13"/>
  <c r="G62" i="13"/>
  <c r="K62" i="13" s="1"/>
  <c r="G85" i="13"/>
  <c r="K85" i="13" s="1"/>
  <c r="G91" i="13"/>
  <c r="K91" i="13" s="1"/>
  <c r="G61" i="13"/>
  <c r="K61" i="13" s="1"/>
  <c r="G88" i="13"/>
  <c r="K88" i="13" s="1"/>
  <c r="G63" i="13"/>
  <c r="K63" i="13" s="1"/>
  <c r="G71" i="13"/>
  <c r="K71" i="13" s="1"/>
  <c r="M91" i="13" l="1"/>
  <c r="L91" i="13"/>
  <c r="M58" i="13"/>
  <c r="L58" i="13"/>
  <c r="L88" i="13"/>
  <c r="M88" i="13"/>
  <c r="M97" i="13"/>
  <c r="L97" i="13"/>
  <c r="L73" i="13"/>
  <c r="M73" i="13"/>
  <c r="L55" i="13"/>
  <c r="M55" i="13"/>
  <c r="L94" i="13"/>
  <c r="M94" i="13"/>
  <c r="M76" i="13"/>
  <c r="L76" i="13"/>
  <c r="K104" i="13"/>
  <c r="H106" i="13"/>
  <c r="I106" i="13"/>
  <c r="I100" i="13"/>
  <c r="K99" i="13"/>
  <c r="M115" i="13"/>
  <c r="M85" i="13"/>
  <c r="L85" i="13"/>
  <c r="M52" i="13"/>
  <c r="L52" i="13"/>
  <c r="L61" i="13"/>
  <c r="M61" i="13"/>
  <c r="M46" i="13"/>
  <c r="L46" i="13"/>
  <c r="M70" i="13"/>
  <c r="L70" i="13"/>
  <c r="M103" i="13"/>
  <c r="L103" i="13"/>
  <c r="M64" i="13"/>
  <c r="L64" i="13"/>
  <c r="L79" i="13"/>
  <c r="M79" i="13"/>
  <c r="L67" i="13"/>
  <c r="M67" i="13"/>
  <c r="L49" i="13"/>
  <c r="M49" i="13"/>
  <c r="K110" i="13"/>
  <c r="H112" i="13"/>
  <c r="I112" i="13"/>
  <c r="L82" i="13"/>
  <c r="M82" i="13"/>
  <c r="H79" i="13"/>
  <c r="I79" i="13"/>
  <c r="H49" i="13"/>
  <c r="I49" i="13"/>
  <c r="H91" i="13"/>
  <c r="I91" i="13"/>
  <c r="I58" i="13"/>
  <c r="H58" i="13"/>
  <c r="H103" i="13"/>
  <c r="I103" i="13"/>
  <c r="H88" i="13"/>
  <c r="I88" i="13"/>
  <c r="H97" i="13"/>
  <c r="I97" i="13"/>
  <c r="H73" i="13"/>
  <c r="I73" i="13"/>
  <c r="H55" i="13"/>
  <c r="I55" i="13"/>
  <c r="I94" i="13"/>
  <c r="H94" i="13"/>
  <c r="I76" i="13"/>
  <c r="H76" i="13"/>
  <c r="H100" i="13"/>
  <c r="I64" i="13"/>
  <c r="H64" i="13"/>
  <c r="H67" i="13"/>
  <c r="I67" i="13"/>
  <c r="H85" i="13"/>
  <c r="I85" i="13"/>
  <c r="H52" i="13"/>
  <c r="I52" i="13"/>
  <c r="H61" i="13"/>
  <c r="I61" i="13"/>
  <c r="H46" i="13"/>
  <c r="I46" i="13"/>
  <c r="H70" i="13"/>
  <c r="I70" i="13"/>
  <c r="I82" i="13"/>
  <c r="H82" i="13"/>
  <c r="M100" i="13" l="1"/>
  <c r="L100" i="13"/>
  <c r="M106" i="13"/>
  <c r="L106" i="13"/>
  <c r="L112" i="13"/>
  <c r="M112" i="13"/>
  <c r="A107" i="13" l="1"/>
  <c r="A104" i="13"/>
  <c r="A110" i="13"/>
  <c r="A113" i="13"/>
  <c r="A106" i="13" l="1"/>
  <c r="A99" i="13"/>
  <c r="A101" i="13"/>
  <c r="A114" i="13"/>
  <c r="B114" i="13" s="1"/>
  <c r="A95" i="13"/>
  <c r="A111" i="13"/>
  <c r="B111" i="13" s="1"/>
  <c r="A92" i="13"/>
  <c r="A105" i="13"/>
  <c r="B105" i="13" s="1"/>
  <c r="A98" i="13"/>
  <c r="A65" i="13" l="1"/>
  <c r="A89" i="13"/>
  <c r="A56" i="13"/>
  <c r="A68" i="13"/>
  <c r="A80" i="13"/>
  <c r="A100" i="13"/>
  <c r="A47" i="13"/>
  <c r="A71" i="13"/>
  <c r="A83" i="13"/>
  <c r="A115" i="13"/>
  <c r="A53" i="13"/>
  <c r="A77" i="13"/>
  <c r="A112" i="13"/>
  <c r="A59" i="13"/>
  <c r="A50" i="13"/>
  <c r="A62" i="13"/>
  <c r="A74" i="13"/>
  <c r="A86" i="13"/>
  <c r="A102" i="13"/>
  <c r="B102" i="13" s="1"/>
  <c r="A108" i="13"/>
  <c r="B108" i="13" s="1"/>
  <c r="A94" i="13" l="1"/>
  <c r="A72" i="13"/>
  <c r="A109" i="13"/>
  <c r="A103" i="13"/>
  <c r="A93" i="13"/>
  <c r="B72" i="13"/>
  <c r="A96" i="13"/>
  <c r="A48" i="13" l="1"/>
  <c r="B48" i="13" s="1"/>
  <c r="A84" i="13"/>
  <c r="A60" i="13"/>
  <c r="B60" i="13" s="1"/>
  <c r="A97" i="13"/>
  <c r="A44" i="13" l="1"/>
  <c r="A45" i="13" l="1"/>
  <c r="B45" i="13" s="1"/>
  <c r="A57" i="13"/>
  <c r="B57" i="13" s="1"/>
  <c r="B99" i="13" l="1"/>
  <c r="A90" i="13"/>
  <c r="A69" i="13"/>
  <c r="B69" i="13" s="1"/>
  <c r="B90" i="13"/>
  <c r="A54" i="13"/>
  <c r="A49" i="13"/>
  <c r="A79" i="13"/>
  <c r="A67" i="13"/>
  <c r="A91" i="13"/>
  <c r="A64" i="13"/>
  <c r="A76" i="13"/>
  <c r="A58" i="13"/>
  <c r="A88" i="13"/>
  <c r="B96" i="13"/>
  <c r="A78" i="13"/>
  <c r="B78" i="13" s="1"/>
  <c r="B93" i="13"/>
  <c r="A66" i="13"/>
  <c r="B66" i="13" s="1"/>
  <c r="A51" i="13"/>
  <c r="B51" i="13" s="1"/>
  <c r="B84" i="13"/>
  <c r="A87" i="13"/>
  <c r="B87" i="13" s="1"/>
  <c r="B54" i="13"/>
  <c r="A81" i="13"/>
  <c r="B81" i="13" s="1"/>
  <c r="A63" i="13"/>
  <c r="B63" i="13" s="1"/>
  <c r="A75" i="13"/>
  <c r="B75" i="13" s="1"/>
  <c r="A46" i="13"/>
  <c r="A73" i="13"/>
  <c r="A52" i="13"/>
  <c r="A85" i="13"/>
  <c r="A70" i="13"/>
  <c r="A61" i="13"/>
  <c r="A82" i="13"/>
  <c r="A55" i="13"/>
</calcChain>
</file>

<file path=xl/sharedStrings.xml><?xml version="1.0" encoding="utf-8"?>
<sst xmlns="http://schemas.openxmlformats.org/spreadsheetml/2006/main" count="980" uniqueCount="66">
  <si>
    <t>A</t>
  </si>
  <si>
    <t>B</t>
  </si>
  <si>
    <t>C</t>
  </si>
  <si>
    <t>D</t>
  </si>
  <si>
    <t>E</t>
  </si>
  <si>
    <t>F</t>
  </si>
  <si>
    <t>G</t>
  </si>
  <si>
    <t>H</t>
  </si>
  <si>
    <t>Raw Data</t>
  </si>
  <si>
    <t>UT</t>
  </si>
  <si>
    <t>Untreated</t>
  </si>
  <si>
    <t>Medium</t>
  </si>
  <si>
    <t>alone</t>
  </si>
  <si>
    <t>UT avg</t>
  </si>
  <si>
    <t>stdev</t>
  </si>
  <si>
    <t>media control</t>
  </si>
  <si>
    <t>Code</t>
  </si>
  <si>
    <t>Product Name</t>
  </si>
  <si>
    <t>Percent viable cells</t>
  </si>
  <si>
    <t>% of UT</t>
  </si>
  <si>
    <t>Average</t>
  </si>
  <si>
    <t>StDev</t>
  </si>
  <si>
    <t>T-test unpaired</t>
  </si>
  <si>
    <t>UT RAW</t>
  </si>
  <si>
    <t>InfinP D1</t>
  </si>
  <si>
    <t>InfinP D2</t>
  </si>
  <si>
    <t>InfinP D3</t>
  </si>
  <si>
    <t>InfinP D4</t>
  </si>
  <si>
    <t>InfinP D5</t>
  </si>
  <si>
    <t>InfinP D6</t>
  </si>
  <si>
    <t>InfinP D7</t>
  </si>
  <si>
    <t>InfinP D8</t>
  </si>
  <si>
    <t>InfinE D1</t>
  </si>
  <si>
    <t>InfinE D2</t>
  </si>
  <si>
    <t>InfinE D3</t>
  </si>
  <si>
    <t>InfinE D4</t>
  </si>
  <si>
    <t>InfinE D5</t>
  </si>
  <si>
    <t>InfinE D6</t>
  </si>
  <si>
    <t>InfinE D7</t>
  </si>
  <si>
    <t>InfinE D8</t>
  </si>
  <si>
    <t>InfinP</t>
  </si>
  <si>
    <t>InfinE</t>
  </si>
  <si>
    <t>Infinimin PBS</t>
  </si>
  <si>
    <t>A-375</t>
  </si>
  <si>
    <t>A-172</t>
  </si>
  <si>
    <t>A-549</t>
  </si>
  <si>
    <t>DU-145</t>
  </si>
  <si>
    <t>2 g/L</t>
  </si>
  <si>
    <t>EtOH 1</t>
  </si>
  <si>
    <t>EtOH 2</t>
  </si>
  <si>
    <t>EtOH 3</t>
  </si>
  <si>
    <t>EtOH 4</t>
  </si>
  <si>
    <t>EtOH</t>
  </si>
  <si>
    <t>EtOH 5</t>
  </si>
  <si>
    <t>EtOH 6</t>
  </si>
  <si>
    <t>EtOH 7</t>
  </si>
  <si>
    <t>EtOH 8</t>
  </si>
  <si>
    <t>Glioblastoma cell viability MTT assay</t>
  </si>
  <si>
    <t>For outlier removal</t>
  </si>
  <si>
    <t>Infinimin Ethanol</t>
  </si>
  <si>
    <t>Malignant Melanoma cell viability MTT assay</t>
  </si>
  <si>
    <t>Lung Carcinoma cell viability MTT assay</t>
  </si>
  <si>
    <t>Prostate Carcinoma cell viability MTT assay</t>
  </si>
  <si>
    <t>T-test unpaired (Infinimin Ethanol)</t>
  </si>
  <si>
    <t>For T-test</t>
  </si>
  <si>
    <t>Ethanol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</si>
</sst>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1" fillId="0" borderId="0" xfId="1" applyBorder="1"/>
    <xf numFmtId="0" fontId="1" fillId="0" borderId="0" xfId="1"/>
    <xf numFmtId="0" fontId="1" fillId="0" borderId="0" xfId="1" applyFill="1"/>
    <xf numFmtId="0" fontId="1" fillId="2" borderId="0" xfId="1" applyFill="1" applyBorder="1"/>
    <xf numFmtId="0" fontId="1" fillId="2" borderId="0" xfId="1" applyFill="1"/>
    <xf numFmtId="0" fontId="1" fillId="0" borderId="0" xfId="1" applyFill="1" applyBorder="1"/>
    <xf numFmtId="0" fontId="2" fillId="0" borderId="0" xfId="1" applyFont="1" applyFill="1"/>
    <xf numFmtId="0" fontId="1" fillId="4" borderId="0" xfId="1" applyFill="1"/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4" fillId="9" borderId="2" xfId="2" applyFont="1" applyFill="1" applyBorder="1" applyAlignment="1">
      <alignment horizontal="center" vertical="top" wrapText="1"/>
    </xf>
    <xf numFmtId="0" fontId="4" fillId="9" borderId="1" xfId="2" applyFont="1" applyFill="1" applyBorder="1" applyAlignment="1">
      <alignment horizontal="center" vertical="top" wrapText="1"/>
    </xf>
    <xf numFmtId="0" fontId="1" fillId="8" borderId="13" xfId="1" applyFill="1" applyBorder="1"/>
    <xf numFmtId="0" fontId="1" fillId="8" borderId="14" xfId="1" applyFill="1" applyBorder="1"/>
    <xf numFmtId="0" fontId="1" fillId="8" borderId="16" xfId="1" applyFill="1" applyBorder="1"/>
    <xf numFmtId="0" fontId="1" fillId="5" borderId="19" xfId="1" applyFill="1" applyBorder="1" applyAlignment="1">
      <alignment horizontal="center" vertical="center"/>
    </xf>
    <xf numFmtId="0" fontId="1" fillId="5" borderId="20" xfId="1" applyFill="1" applyBorder="1" applyAlignment="1">
      <alignment horizontal="center" vertical="center"/>
    </xf>
    <xf numFmtId="0" fontId="1" fillId="5" borderId="21" xfId="1" applyFill="1" applyBorder="1" applyAlignment="1">
      <alignment horizontal="center" vertical="center"/>
    </xf>
    <xf numFmtId="0" fontId="0" fillId="0" borderId="0" xfId="0" applyFill="1" applyBorder="1"/>
    <xf numFmtId="0" fontId="1" fillId="0" borderId="4" xfId="1" applyBorder="1"/>
    <xf numFmtId="1" fontId="1" fillId="0" borderId="0" xfId="1" applyNumberFormat="1"/>
    <xf numFmtId="0" fontId="4" fillId="0" borderId="17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10" borderId="3" xfId="2" applyFont="1" applyFill="1" applyBorder="1" applyAlignment="1">
      <alignment horizontal="center" vertical="center"/>
    </xf>
    <xf numFmtId="1" fontId="4" fillId="14" borderId="3" xfId="2" applyNumberFormat="1" applyFont="1" applyFill="1" applyBorder="1" applyAlignment="1">
      <alignment horizontal="center" vertical="center"/>
    </xf>
    <xf numFmtId="0" fontId="4" fillId="11" borderId="3" xfId="2" applyFont="1" applyFill="1" applyBorder="1" applyAlignment="1">
      <alignment horizontal="center" vertical="center"/>
    </xf>
    <xf numFmtId="1" fontId="4" fillId="11" borderId="18" xfId="2" applyNumberFormat="1" applyFont="1" applyFill="1" applyBorder="1" applyAlignment="1">
      <alignment horizontal="center" vertical="center"/>
    </xf>
    <xf numFmtId="1" fontId="4" fillId="11" borderId="3" xfId="2" applyNumberFormat="1" applyFont="1" applyFill="1" applyBorder="1" applyAlignment="1">
      <alignment horizontal="center" vertical="center"/>
    </xf>
    <xf numFmtId="0" fontId="4" fillId="15" borderId="3" xfId="2" applyFont="1" applyFill="1" applyBorder="1" applyAlignment="1">
      <alignment horizontal="center" vertical="center"/>
    </xf>
    <xf numFmtId="1" fontId="4" fillId="12" borderId="3" xfId="2" applyNumberFormat="1" applyFont="1" applyFill="1" applyBorder="1" applyAlignment="1">
      <alignment horizontal="center" vertical="center"/>
    </xf>
    <xf numFmtId="0" fontId="4" fillId="16" borderId="3" xfId="2" applyFont="1" applyFill="1" applyBorder="1" applyAlignment="1">
      <alignment horizontal="center" vertical="center"/>
    </xf>
    <xf numFmtId="0" fontId="4" fillId="13" borderId="3" xfId="2" applyFont="1" applyFill="1" applyBorder="1" applyAlignment="1">
      <alignment horizontal="center" vertical="center"/>
    </xf>
    <xf numFmtId="0" fontId="4" fillId="13" borderId="16" xfId="2" applyFont="1" applyFill="1" applyBorder="1" applyAlignment="1">
      <alignment horizontal="center" vertical="center"/>
    </xf>
    <xf numFmtId="1" fontId="4" fillId="7" borderId="3" xfId="2" applyNumberFormat="1" applyFont="1" applyFill="1" applyBorder="1" applyAlignment="1">
      <alignment horizontal="center" vertical="center"/>
    </xf>
    <xf numFmtId="0" fontId="4" fillId="19" borderId="3" xfId="2" applyFont="1" applyFill="1" applyBorder="1" applyAlignment="1">
      <alignment horizontal="center" vertical="center"/>
    </xf>
    <xf numFmtId="1" fontId="4" fillId="19" borderId="18" xfId="2" applyNumberFormat="1" applyFont="1" applyFill="1" applyBorder="1" applyAlignment="1">
      <alignment horizontal="center" vertical="center"/>
    </xf>
    <xf numFmtId="1" fontId="4" fillId="19" borderId="3" xfId="2" applyNumberFormat="1" applyFont="1" applyFill="1" applyBorder="1" applyAlignment="1">
      <alignment horizontal="center" vertical="center"/>
    </xf>
    <xf numFmtId="1" fontId="4" fillId="17" borderId="3" xfId="2" applyNumberFormat="1" applyFont="1" applyFill="1" applyBorder="1" applyAlignment="1">
      <alignment horizontal="center" vertical="center"/>
    </xf>
    <xf numFmtId="0" fontId="4" fillId="18" borderId="17" xfId="2" applyFont="1" applyFill="1" applyBorder="1" applyAlignment="1">
      <alignment horizontal="center" vertical="center"/>
    </xf>
    <xf numFmtId="164" fontId="1" fillId="8" borderId="15" xfId="1" applyNumberFormat="1" applyFill="1" applyBorder="1"/>
    <xf numFmtId="164" fontId="1" fillId="8" borderId="16" xfId="1" applyNumberFormat="1" applyFill="1" applyBorder="1"/>
    <xf numFmtId="164" fontId="1" fillId="0" borderId="0" xfId="1" applyNumberFormat="1"/>
    <xf numFmtId="1" fontId="1" fillId="0" borderId="7" xfId="1" applyNumberFormat="1" applyBorder="1" applyAlignment="1">
      <alignment horizontal="center" vertical="center"/>
    </xf>
    <xf numFmtId="0" fontId="1" fillId="0" borderId="0" xfId="1" applyAlignment="1">
      <alignment horizontal="left"/>
    </xf>
    <xf numFmtId="165" fontId="1" fillId="0" borderId="10" xfId="1" applyNumberFormat="1" applyBorder="1"/>
    <xf numFmtId="165" fontId="1" fillId="0" borderId="8" xfId="1" applyNumberFormat="1" applyBorder="1"/>
    <xf numFmtId="165" fontId="1" fillId="0" borderId="12" xfId="1" applyNumberFormat="1" applyBorder="1"/>
    <xf numFmtId="165" fontId="1" fillId="0" borderId="5" xfId="1" applyNumberFormat="1" applyBorder="1"/>
    <xf numFmtId="165" fontId="1" fillId="0" borderId="7" xfId="1" applyNumberFormat="1" applyBorder="1"/>
    <xf numFmtId="165" fontId="1" fillId="0" borderId="9" xfId="1" applyNumberFormat="1" applyBorder="1"/>
    <xf numFmtId="165" fontId="1" fillId="0" borderId="11" xfId="1" applyNumberFormat="1" applyBorder="1"/>
    <xf numFmtId="165" fontId="1" fillId="4" borderId="9" xfId="1" applyNumberFormat="1" applyFill="1" applyBorder="1"/>
    <xf numFmtId="165" fontId="1" fillId="0" borderId="10" xfId="1" applyNumberFormat="1" applyFill="1" applyBorder="1"/>
    <xf numFmtId="165" fontId="1" fillId="3" borderId="9" xfId="1" applyNumberFormat="1" applyFill="1" applyBorder="1"/>
    <xf numFmtId="165" fontId="1" fillId="4" borderId="7" xfId="1" applyNumberFormat="1" applyFill="1" applyBorder="1"/>
    <xf numFmtId="165" fontId="1" fillId="0" borderId="8" xfId="1" applyNumberFormat="1" applyFill="1" applyBorder="1"/>
    <xf numFmtId="165" fontId="1" fillId="3" borderId="7" xfId="1" applyNumberFormat="1" applyFill="1" applyBorder="1"/>
    <xf numFmtId="165" fontId="1" fillId="4" borderId="11" xfId="1" applyNumberFormat="1" applyFill="1" applyBorder="1"/>
    <xf numFmtId="165" fontId="1" fillId="0" borderId="12" xfId="1" applyNumberFormat="1" applyFill="1" applyBorder="1"/>
    <xf numFmtId="165" fontId="1" fillId="3" borderId="11" xfId="1" applyNumberFormat="1" applyFill="1" applyBorder="1"/>
    <xf numFmtId="165" fontId="1" fillId="0" borderId="6" xfId="1" applyNumberFormat="1" applyFill="1" applyBorder="1"/>
    <xf numFmtId="165" fontId="1" fillId="0" borderId="5" xfId="1" applyNumberFormat="1" applyFill="1" applyBorder="1"/>
    <xf numFmtId="165" fontId="1" fillId="0" borderId="7" xfId="1" applyNumberFormat="1" applyFill="1" applyBorder="1"/>
    <xf numFmtId="165" fontId="1" fillId="0" borderId="11" xfId="1" applyNumberFormat="1" applyFill="1" applyBorder="1"/>
    <xf numFmtId="0" fontId="4" fillId="20" borderId="3" xfId="2" applyFont="1" applyFill="1" applyBorder="1" applyAlignment="1">
      <alignment horizontal="center" vertical="center"/>
    </xf>
    <xf numFmtId="1" fontId="4" fillId="20" borderId="3" xfId="2" applyNumberFormat="1" applyFont="1" applyFill="1" applyBorder="1" applyAlignment="1">
      <alignment horizontal="center" vertical="center"/>
    </xf>
    <xf numFmtId="1" fontId="4" fillId="21" borderId="3" xfId="2" applyNumberFormat="1" applyFont="1" applyFill="1" applyBorder="1" applyAlignment="1">
      <alignment horizontal="center" vertical="center"/>
    </xf>
    <xf numFmtId="0" fontId="4" fillId="22" borderId="3" xfId="2" applyFont="1" applyFill="1" applyBorder="1" applyAlignment="1">
      <alignment horizontal="center" vertical="center"/>
    </xf>
    <xf numFmtId="0" fontId="4" fillId="22" borderId="16" xfId="2" applyFont="1" applyFill="1" applyBorder="1" applyAlignment="1">
      <alignment horizontal="center" vertical="center"/>
    </xf>
    <xf numFmtId="0" fontId="4" fillId="23" borderId="3" xfId="2" applyFont="1" applyFill="1" applyBorder="1" applyAlignment="1">
      <alignment horizontal="center" vertical="center"/>
    </xf>
    <xf numFmtId="0" fontId="4" fillId="23" borderId="16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/>
    </xf>
    <xf numFmtId="0" fontId="4" fillId="24" borderId="3" xfId="2" applyFont="1" applyFill="1" applyBorder="1" applyAlignment="1">
      <alignment horizontal="center" vertical="center"/>
    </xf>
    <xf numFmtId="1" fontId="4" fillId="15" borderId="3" xfId="2" applyNumberFormat="1" applyFont="1" applyFill="1" applyBorder="1" applyAlignment="1">
      <alignment horizontal="center" vertical="center"/>
    </xf>
    <xf numFmtId="0" fontId="4" fillId="24" borderId="16" xfId="2" applyFont="1" applyFill="1" applyBorder="1" applyAlignment="1">
      <alignment horizontal="center" vertical="center"/>
    </xf>
    <xf numFmtId="0" fontId="4" fillId="16" borderId="16" xfId="2" applyFont="1" applyFill="1" applyBorder="1" applyAlignment="1">
      <alignment horizontal="center" vertical="center"/>
    </xf>
    <xf numFmtId="1" fontId="4" fillId="7" borderId="18" xfId="2" applyNumberFormat="1" applyFont="1" applyFill="1" applyBorder="1" applyAlignment="1">
      <alignment horizontal="center" vertical="center"/>
    </xf>
    <xf numFmtId="1" fontId="4" fillId="25" borderId="3" xfId="2" applyNumberFormat="1" applyFont="1" applyFill="1" applyBorder="1" applyAlignment="1">
      <alignment horizontal="center" vertical="center"/>
    </xf>
    <xf numFmtId="0" fontId="4" fillId="26" borderId="3" xfId="2" applyFont="1" applyFill="1" applyBorder="1" applyAlignment="1">
      <alignment horizontal="center" vertical="center"/>
    </xf>
    <xf numFmtId="0" fontId="4" fillId="27" borderId="3" xfId="2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center"/>
    </xf>
    <xf numFmtId="0" fontId="4" fillId="28" borderId="3" xfId="2" applyFont="1" applyFill="1" applyBorder="1" applyAlignment="1">
      <alignment horizontal="center" vertical="center"/>
    </xf>
    <xf numFmtId="0" fontId="4" fillId="9" borderId="17" xfId="2" applyFont="1" applyFill="1" applyBorder="1" applyAlignment="1">
      <alignment horizontal="center" vertical="top" wrapText="1"/>
    </xf>
    <xf numFmtId="165" fontId="1" fillId="0" borderId="22" xfId="1" applyNumberFormat="1" applyBorder="1"/>
    <xf numFmtId="165" fontId="1" fillId="0" borderId="9" xfId="1" applyNumberFormat="1" applyFill="1" applyBorder="1"/>
    <xf numFmtId="165" fontId="1" fillId="0" borderId="6" xfId="1" applyNumberFormat="1" applyBorder="1"/>
    <xf numFmtId="165" fontId="1" fillId="0" borderId="0" xfId="1" applyNumberFormat="1"/>
    <xf numFmtId="165" fontId="1" fillId="8" borderId="0" xfId="1" applyNumberFormat="1" applyFill="1"/>
    <xf numFmtId="1" fontId="4" fillId="0" borderId="3" xfId="2" applyNumberFormat="1" applyFont="1" applyFill="1" applyBorder="1" applyAlignment="1">
      <alignment horizontal="center" vertical="center"/>
    </xf>
    <xf numFmtId="1" fontId="4" fillId="18" borderId="3" xfId="2" applyNumberFormat="1" applyFont="1" applyFill="1" applyBorder="1" applyAlignment="1">
      <alignment horizontal="center" vertical="center"/>
    </xf>
    <xf numFmtId="0" fontId="4" fillId="9" borderId="17" xfId="2" applyFont="1" applyFill="1" applyBorder="1" applyAlignment="1">
      <alignment horizontal="center" vertical="top" wrapText="1"/>
    </xf>
    <xf numFmtId="0" fontId="1" fillId="0" borderId="0" xfId="1" quotePrefix="1" applyFont="1" applyFill="1"/>
    <xf numFmtId="165" fontId="1" fillId="0" borderId="0" xfId="1" applyNumberFormat="1" applyFill="1"/>
    <xf numFmtId="165" fontId="1" fillId="0" borderId="0" xfId="1" applyNumberFormat="1" applyBorder="1"/>
    <xf numFmtId="165" fontId="1" fillId="0" borderId="0" xfId="1" applyNumberFormat="1" applyFill="1" applyBorder="1"/>
    <xf numFmtId="0" fontId="1" fillId="8" borderId="0" xfId="1" applyFill="1"/>
    <xf numFmtId="0" fontId="0" fillId="0" borderId="0" xfId="0" applyFill="1" applyAlignment="1">
      <alignment vertical="center"/>
    </xf>
    <xf numFmtId="0" fontId="3" fillId="0" borderId="0" xfId="1" applyFont="1"/>
    <xf numFmtId="0" fontId="4" fillId="9" borderId="17" xfId="2" applyFont="1" applyFill="1" applyBorder="1" applyAlignment="1">
      <alignment horizontal="center" vertical="center" wrapText="1"/>
    </xf>
    <xf numFmtId="0" fontId="4" fillId="9" borderId="3" xfId="2" applyFont="1" applyFill="1" applyBorder="1" applyAlignment="1">
      <alignment horizontal="center" vertical="center" wrapText="1"/>
    </xf>
    <xf numFmtId="0" fontId="4" fillId="9" borderId="17" xfId="2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8" xfId="0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63" xfId="2" xr:uid="{00000000-0005-0000-0000-000002000000}"/>
  </cellStyles>
  <dxfs count="36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808000"/>
      <color rgb="FF996633"/>
      <color rgb="FFCCCCFF"/>
      <color rgb="FF26A88F"/>
      <color rgb="FF61DDAB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Glioblastoma!$O$34</c:f>
          <c:strCache>
            <c:ptCount val="1"/>
            <c:pt idx="0">
              <c:v>Glioblastoma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03476133265141"/>
          <c:y val="8.5782741443033925E-2"/>
          <c:w val="0.79156326886354211"/>
          <c:h val="0.74903024282323016"/>
        </c:manualLayout>
      </c:layout>
      <c:lineChart>
        <c:grouping val="standard"/>
        <c:varyColors val="0"/>
        <c:ser>
          <c:idx val="0"/>
          <c:order val="0"/>
          <c:tx>
            <c:strRef>
              <c:f>Glioblastoma!$F$36</c:f>
              <c:strCache>
                <c:ptCount val="1"/>
                <c:pt idx="0">
                  <c:v>Infinimin PBS</c:v>
                </c:pt>
              </c:strCache>
            </c:strRef>
          </c:tx>
          <c:spPr>
            <a:ln>
              <a:solidFill>
                <a:srgbClr val="996633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Glioblastoma!$P$67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{742FAC54-E0B2-40B3-BC5D-1F46F973D160}</c15:txfldGUID>
                      <c15:f>Glioblastoma!$P$67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2CF-4E30-A412-D65E0B984331}"/>
                </c:ext>
              </c:extLst>
            </c:dLbl>
            <c:dLbl>
              <c:idx val="1"/>
              <c:tx>
                <c:strRef>
                  <c:f>Glioblastoma!$P$64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{AD2A6CD9-A813-4631-AAD4-F1FF2DEF68E2}</c15:txfldGUID>
                      <c15:f>Glioblastoma!$P$64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2CF-4E30-A412-D65E0B984331}"/>
                </c:ext>
              </c:extLst>
            </c:dLbl>
            <c:dLbl>
              <c:idx val="2"/>
              <c:layout>
                <c:manualLayout>
                  <c:x val="-3.1216651502672419E-2"/>
                  <c:y val="6.1029110801050189E-2"/>
                </c:manualLayout>
              </c:layout>
              <c:tx>
                <c:strRef>
                  <c:f>Glioblastoma!$P$61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{F41DD508-D08D-4F4C-B58C-E84A805AD972}</c15:txfldGUID>
                      <c15:f>Glioblastoma!$P$61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2CF-4E30-A412-D65E0B984331}"/>
                </c:ext>
              </c:extLst>
            </c:dLbl>
            <c:dLbl>
              <c:idx val="3"/>
              <c:layout>
                <c:manualLayout>
                  <c:x val="-3.6019213272314325E-2"/>
                  <c:y val="5.3849215412691338E-2"/>
                </c:manualLayout>
              </c:layout>
              <c:tx>
                <c:strRef>
                  <c:f>Glioblastoma!$P$58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{336C46B6-976C-464C-B092-7E62AD6B222C}</c15:txfldGUID>
                      <c15:f>Glioblastoma!$P$58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2CF-4E30-A412-D65E0B984331}"/>
                </c:ext>
              </c:extLst>
            </c:dLbl>
            <c:dLbl>
              <c:idx val="4"/>
              <c:layout>
                <c:manualLayout>
                  <c:x val="-3.6019213272314325E-2"/>
                  <c:y val="7.1798953883588451E-2"/>
                </c:manualLayout>
              </c:layout>
              <c:tx>
                <c:strRef>
                  <c:f>Glioblastoma!$P$55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{FD99DE65-9BA2-41FA-A15A-93FD12884EF9}</c15:txfldGUID>
                      <c15:f>Glioblastoma!$P$55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2CF-4E30-A412-D65E0B984331}"/>
                </c:ext>
              </c:extLst>
            </c:dLbl>
            <c:dLbl>
              <c:idx val="5"/>
              <c:layout>
                <c:manualLayout>
                  <c:x val="-3.6019213272314325E-2"/>
                  <c:y val="7.5388901577767883E-2"/>
                </c:manualLayout>
              </c:layout>
              <c:tx>
                <c:strRef>
                  <c:f>Glioblastoma!$P$52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{5AA6CC7E-C2CF-439A-97C8-57E84D243143}</c15:txfldGUID>
                      <c15:f>Glioblastoma!$P$52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2CF-4E30-A412-D65E0B984331}"/>
                </c:ext>
              </c:extLst>
            </c:dLbl>
            <c:dLbl>
              <c:idx val="6"/>
              <c:layout>
                <c:manualLayout>
                  <c:x val="-3.8420494157135374E-2"/>
                  <c:y val="8.256879696612672E-2"/>
                </c:manualLayout>
              </c:layout>
              <c:tx>
                <c:strRef>
                  <c:f>Glioblastoma!$P$49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{F383D590-B99A-4525-B269-C23D0E4C7563}</c15:txfldGUID>
                      <c15:f>Glioblastoma!$P$49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2CF-4E30-A412-D65E0B984331}"/>
                </c:ext>
              </c:extLst>
            </c:dLbl>
            <c:dLbl>
              <c:idx val="7"/>
              <c:layout>
                <c:manualLayout>
                  <c:x val="-3.8420494157135283E-2"/>
                  <c:y val="6.4619058495229614E-2"/>
                </c:manualLayout>
              </c:layout>
              <c:tx>
                <c:strRef>
                  <c:f>Glioblastoma!$P$46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{DAC3C3E8-99A8-44D7-A28A-FC1723F093CC}</c15:txfldGUID>
                      <c15:f>Glioblastoma!$P$46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2CF-4E30-A412-D65E0B9843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(Glioblastoma!$M$67,Glioblastoma!$M$64,Glioblastoma!$M$61,Glioblastoma!$M$58,Glioblastoma!$M$55,Glioblastoma!$M$52,Glioblastoma!$M$49,Glioblastoma!$M$46)</c:f>
                <c:numCache>
                  <c:formatCode>General</c:formatCode>
                  <c:ptCount val="8"/>
                  <c:pt idx="0">
                    <c:v>9.0979116477313013</c:v>
                  </c:pt>
                  <c:pt idx="1">
                    <c:v>1.6267558518957137</c:v>
                  </c:pt>
                  <c:pt idx="2">
                    <c:v>1.2818780664379077</c:v>
                  </c:pt>
                  <c:pt idx="3">
                    <c:v>1.7375048857214346</c:v>
                  </c:pt>
                  <c:pt idx="4">
                    <c:v>1.0884120360954748</c:v>
                  </c:pt>
                  <c:pt idx="5">
                    <c:v>0.89582285055133515</c:v>
                  </c:pt>
                  <c:pt idx="6">
                    <c:v>2.3109385487172487</c:v>
                  </c:pt>
                  <c:pt idx="7">
                    <c:v>1.8724728324755517</c:v>
                  </c:pt>
                </c:numCache>
              </c:numRef>
            </c:plus>
            <c:minus>
              <c:numRef>
                <c:f>(Glioblastoma!$M$67,Glioblastoma!$M$64,Glioblastoma!$M$61,Glioblastoma!$M$58,Glioblastoma!$M$55,Glioblastoma!$M$52,Glioblastoma!$M$49,Glioblastoma!$M$46)</c:f>
                <c:numCache>
                  <c:formatCode>General</c:formatCode>
                  <c:ptCount val="8"/>
                  <c:pt idx="0">
                    <c:v>9.0979116477313013</c:v>
                  </c:pt>
                  <c:pt idx="1">
                    <c:v>1.6267558518957137</c:v>
                  </c:pt>
                  <c:pt idx="2">
                    <c:v>1.2818780664379077</c:v>
                  </c:pt>
                  <c:pt idx="3">
                    <c:v>1.7375048857214346</c:v>
                  </c:pt>
                  <c:pt idx="4">
                    <c:v>1.0884120360954748</c:v>
                  </c:pt>
                  <c:pt idx="5">
                    <c:v>0.89582285055133515</c:v>
                  </c:pt>
                  <c:pt idx="6">
                    <c:v>2.3109385487172487</c:v>
                  </c:pt>
                  <c:pt idx="7">
                    <c:v>1.8724728324755517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Glioblastoma!$R$22:$R$29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(Glioblastoma!$L$67,Glioblastoma!$L$64,Glioblastoma!$L$61,Glioblastoma!$L$58,Glioblastoma!$L$55,Glioblastoma!$L$52,Glioblastoma!$L$49,Glioblastoma!$L$46)</c:f>
              <c:numCache>
                <c:formatCode>0.000</c:formatCode>
                <c:ptCount val="8"/>
                <c:pt idx="0">
                  <c:v>98.585892116182563</c:v>
                </c:pt>
                <c:pt idx="1">
                  <c:v>99.037344398340267</c:v>
                </c:pt>
                <c:pt idx="2">
                  <c:v>96.780082987551864</c:v>
                </c:pt>
                <c:pt idx="3">
                  <c:v>90.685477178423227</c:v>
                </c:pt>
                <c:pt idx="4">
                  <c:v>90.854771784232355</c:v>
                </c:pt>
                <c:pt idx="5">
                  <c:v>84.365145228215752</c:v>
                </c:pt>
                <c:pt idx="6">
                  <c:v>83.631535269709545</c:v>
                </c:pt>
                <c:pt idx="7">
                  <c:v>76.013278008298755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CF-4E30-A412-D65E0B984331}"/>
            </c:ext>
          </c:extLst>
        </c:ser>
        <c:ser>
          <c:idx val="1"/>
          <c:order val="1"/>
          <c:tx>
            <c:strRef>
              <c:f>Glioblastoma!$F$37</c:f>
              <c:strCache>
                <c:ptCount val="1"/>
                <c:pt idx="0">
                  <c:v>Infinimin Ethanol</c:v>
                </c:pt>
              </c:strCache>
            </c:strRef>
          </c:tx>
          <c:spPr>
            <a:ln>
              <a:solidFill>
                <a:srgbClr val="8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</a:ln>
            </c:spPr>
          </c:marker>
          <c:dLbls>
            <c:dLbl>
              <c:idx val="0"/>
              <c:tx>
                <c:strRef>
                  <c:f>Glioblastoma!$P$91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{D84D9CC0-96B3-4D2C-AA02-B3C33B921115}</c15:txfldGUID>
                      <c15:f>Glioblastoma!$P$91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2CF-4E30-A412-D65E0B984331}"/>
                </c:ext>
              </c:extLst>
            </c:dLbl>
            <c:dLbl>
              <c:idx val="1"/>
              <c:tx>
                <c:strRef>
                  <c:f>Glioblastoma!$P$88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{0B723B4E-C5A0-4845-AF57-BBAA5CDB6440}</c15:txfldGUID>
                      <c15:f>Glioblastoma!$P$88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2CF-4E30-A412-D65E0B984331}"/>
                </c:ext>
              </c:extLst>
            </c:dLbl>
            <c:dLbl>
              <c:idx val="2"/>
              <c:layout>
                <c:manualLayout>
                  <c:x val="-4.0821775041956283E-2"/>
                  <c:y val="-5.7439163106870798E-2"/>
                </c:manualLayout>
              </c:layout>
              <c:tx>
                <c:strRef>
                  <c:f>Glioblastoma!$P$85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{EC1A15C6-4373-41DB-838C-62E343FF286E}</c15:txfldGUID>
                      <c15:f>Glioblastoma!$P$85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2CF-4E30-A412-D65E0B984331}"/>
                </c:ext>
              </c:extLst>
            </c:dLbl>
            <c:dLbl>
              <c:idx val="3"/>
              <c:layout>
                <c:manualLayout>
                  <c:x val="-3.6019213272314325E-2"/>
                  <c:y val="-5.7439163106870798E-2"/>
                </c:manualLayout>
              </c:layout>
              <c:tx>
                <c:strRef>
                  <c:f>Glioblastoma!$P$82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{4772EA8C-047A-4659-9EB4-F77B10BE25EA}</c15:txfldGUID>
                      <c15:f>Glioblastoma!$P$82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2CF-4E30-A412-D65E0B984331}"/>
                </c:ext>
              </c:extLst>
            </c:dLbl>
            <c:dLbl>
              <c:idx val="4"/>
              <c:layout>
                <c:manualLayout>
                  <c:x val="-4.0821775041956325E-2"/>
                  <c:y val="-6.1029110801050217E-2"/>
                </c:manualLayout>
              </c:layout>
              <c:tx>
                <c:strRef>
                  <c:f>Glioblastoma!$P$79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{0A380960-EE9C-4100-9127-F664301589EF}</c15:txfldGUID>
                      <c15:f>Glioblastoma!$P$79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2CF-4E30-A412-D65E0B984331}"/>
                </c:ext>
              </c:extLst>
            </c:dLbl>
            <c:dLbl>
              <c:idx val="5"/>
              <c:layout>
                <c:manualLayout>
                  <c:x val="-4.0821775041956242E-2"/>
                  <c:y val="-6.1029110801050203E-2"/>
                </c:manualLayout>
              </c:layout>
              <c:tx>
                <c:strRef>
                  <c:f>Glioblastoma!$P$76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{BFAAF553-0792-4828-BDF8-B57D2CD53B1D}</c15:txfldGUID>
                      <c15:f>Glioblastoma!$P$76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2CF-4E30-A412-D65E0B984331}"/>
                </c:ext>
              </c:extLst>
            </c:dLbl>
            <c:dLbl>
              <c:idx val="6"/>
              <c:layout>
                <c:manualLayout>
                  <c:x val="-3.6019213272314506E-2"/>
                  <c:y val="-4.6669320024332481E-2"/>
                </c:manualLayout>
              </c:layout>
              <c:tx>
                <c:strRef>
                  <c:f>Glioblastoma!$P$73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{5BD91FF2-2C41-47BC-AF9F-971009F837F9}</c15:txfldGUID>
                      <c15:f>Glioblastoma!$P$73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2CF-4E30-A412-D65E0B984331}"/>
                </c:ext>
              </c:extLst>
            </c:dLbl>
            <c:dLbl>
              <c:idx val="7"/>
              <c:layout>
                <c:manualLayout>
                  <c:x val="-3.1216651502672593E-2"/>
                  <c:y val="-6.1029110801050189E-2"/>
                </c:manualLayout>
              </c:layout>
              <c:tx>
                <c:strRef>
                  <c:f>Glioblastoma!$P$70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{DCCB06FD-A528-4716-8D36-346EC6DB8D7E}</c15:txfldGUID>
                      <c15:f>Glioblastoma!$P$70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2CF-4E30-A412-D65E0B9843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(Glioblastoma!$M$91,Glioblastoma!$M$88,Glioblastoma!$M$85,Glioblastoma!$M$82,Glioblastoma!$M$79,Glioblastoma!$M$76,Glioblastoma!$M$73,Glioblastoma!$M$70)</c:f>
                <c:numCache>
                  <c:formatCode>General</c:formatCode>
                  <c:ptCount val="8"/>
                  <c:pt idx="0">
                    <c:v>1.5173683267434266</c:v>
                  </c:pt>
                  <c:pt idx="1">
                    <c:v>1.9767154064619354</c:v>
                  </c:pt>
                  <c:pt idx="2">
                    <c:v>0.80005509357304738</c:v>
                  </c:pt>
                  <c:pt idx="3">
                    <c:v>0.23941872757188587</c:v>
                  </c:pt>
                  <c:pt idx="4">
                    <c:v>1.6442797598915797</c:v>
                  </c:pt>
                  <c:pt idx="5">
                    <c:v>1.7041949928578031</c:v>
                  </c:pt>
                  <c:pt idx="6">
                    <c:v>0.76339165939905984</c:v>
                  </c:pt>
                  <c:pt idx="7">
                    <c:v>3.4209800182688324</c:v>
                  </c:pt>
                </c:numCache>
              </c:numRef>
            </c:plus>
            <c:minus>
              <c:numRef>
                <c:f>(Glioblastoma!$M$91,Glioblastoma!$M$88,Glioblastoma!$M$85,Glioblastoma!$M$82,Glioblastoma!$M$79,Glioblastoma!$M$76,Glioblastoma!$M$73,Glioblastoma!$M$70)</c:f>
                <c:numCache>
                  <c:formatCode>General</c:formatCode>
                  <c:ptCount val="8"/>
                  <c:pt idx="0">
                    <c:v>1.5173683267434266</c:v>
                  </c:pt>
                  <c:pt idx="1">
                    <c:v>1.9767154064619354</c:v>
                  </c:pt>
                  <c:pt idx="2">
                    <c:v>0.80005509357304738</c:v>
                  </c:pt>
                  <c:pt idx="3">
                    <c:v>0.23941872757188587</c:v>
                  </c:pt>
                  <c:pt idx="4">
                    <c:v>1.6442797598915797</c:v>
                  </c:pt>
                  <c:pt idx="5">
                    <c:v>1.7041949928578031</c:v>
                  </c:pt>
                  <c:pt idx="6">
                    <c:v>0.76339165939905984</c:v>
                  </c:pt>
                  <c:pt idx="7">
                    <c:v>3.4209800182688324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Glioblastoma!$R$22:$R$29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(Glioblastoma!$L$91,Glioblastoma!$L$88,Glioblastoma!$L$85,Glioblastoma!$L$82,Glioblastoma!$L$79,Glioblastoma!$L$76,Glioblastoma!$L$73,Glioblastoma!$L$70)</c:f>
              <c:numCache>
                <c:formatCode>0.000</c:formatCode>
                <c:ptCount val="8"/>
                <c:pt idx="0">
                  <c:v>101.18174273858921</c:v>
                </c:pt>
                <c:pt idx="1">
                  <c:v>102.53609958506223</c:v>
                </c:pt>
                <c:pt idx="2">
                  <c:v>107.84066390041494</c:v>
                </c:pt>
                <c:pt idx="3">
                  <c:v>110.26721991701243</c:v>
                </c:pt>
                <c:pt idx="4">
                  <c:v>106.14771784232364</c:v>
                </c:pt>
                <c:pt idx="5">
                  <c:v>112.18589211618257</c:v>
                </c:pt>
                <c:pt idx="6">
                  <c:v>115.45892116182573</c:v>
                </c:pt>
                <c:pt idx="7">
                  <c:v>111.33941908713693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2CF-4E30-A412-D65E0B984331}"/>
            </c:ext>
          </c:extLst>
        </c:ser>
        <c:ser>
          <c:idx val="2"/>
          <c:order val="2"/>
          <c:tx>
            <c:strRef>
              <c:f>Glioblastoma!$F$38</c:f>
              <c:strCache>
                <c:ptCount val="1"/>
                <c:pt idx="0">
                  <c:v>Ethanol control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(Glioblastoma!$M$115,Glioblastoma!$M$112,Glioblastoma!$M$109,Glioblastoma!$M$106,Glioblastoma!$M$103,Glioblastoma!$M$100,Glioblastoma!$M$97,Glioblastoma!$M$94)</c:f>
                <c:numCache>
                  <c:formatCode>General</c:formatCode>
                  <c:ptCount val="8"/>
                  <c:pt idx="0">
                    <c:v>1.5730132295504009</c:v>
                  </c:pt>
                  <c:pt idx="1">
                    <c:v>1.0344071278240454</c:v>
                  </c:pt>
                  <c:pt idx="2">
                    <c:v>1.6929460580912945</c:v>
                  </c:pt>
                  <c:pt idx="3">
                    <c:v>2.7245388345592847</c:v>
                  </c:pt>
                  <c:pt idx="4">
                    <c:v>0.25860178195601324</c:v>
                  </c:pt>
                  <c:pt idx="5">
                    <c:v>1.0297788847973794</c:v>
                  </c:pt>
                  <c:pt idx="6">
                    <c:v>1.1970936378593691</c:v>
                  </c:pt>
                  <c:pt idx="7">
                    <c:v>6.5840150082265954</c:v>
                  </c:pt>
                </c:numCache>
              </c:numRef>
            </c:plus>
            <c:minus>
              <c:numRef>
                <c:f>(Glioblastoma!$M$115,Glioblastoma!$M$112,Glioblastoma!$M$109,Glioblastoma!$M$106,Glioblastoma!$M$103,Glioblastoma!$M$100,Glioblastoma!$M$97,Glioblastoma!$M$94)</c:f>
                <c:numCache>
                  <c:formatCode>General</c:formatCode>
                  <c:ptCount val="8"/>
                  <c:pt idx="0">
                    <c:v>1.5730132295504009</c:v>
                  </c:pt>
                  <c:pt idx="1">
                    <c:v>1.0344071278240454</c:v>
                  </c:pt>
                  <c:pt idx="2">
                    <c:v>1.6929460580912945</c:v>
                  </c:pt>
                  <c:pt idx="3">
                    <c:v>2.7245388345592847</c:v>
                  </c:pt>
                  <c:pt idx="4">
                    <c:v>0.25860178195601324</c:v>
                  </c:pt>
                  <c:pt idx="5">
                    <c:v>1.0297788847973794</c:v>
                  </c:pt>
                  <c:pt idx="6">
                    <c:v>1.1970936378593691</c:v>
                  </c:pt>
                  <c:pt idx="7">
                    <c:v>6.5840150082265954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val>
            <c:numRef>
              <c:f>(Glioblastoma!$L$115,Glioblastoma!$L$112,Glioblastoma!$L$109,Glioblastoma!$L$106,Glioblastoma!$L$103,Glioblastoma!$L$100,Glioblastoma!$L$97,Glioblastoma!$L$94)</c:f>
              <c:numCache>
                <c:formatCode>0.000</c:formatCode>
                <c:ptCount val="8"/>
                <c:pt idx="0">
                  <c:v>102.19751037344399</c:v>
                </c:pt>
                <c:pt idx="1">
                  <c:v>99.996680497925297</c:v>
                </c:pt>
                <c:pt idx="2">
                  <c:v>104.34190871369293</c:v>
                </c:pt>
                <c:pt idx="3">
                  <c:v>102.47966804979252</c:v>
                </c:pt>
                <c:pt idx="4">
                  <c:v>99.883817427385907</c:v>
                </c:pt>
                <c:pt idx="5">
                  <c:v>102.31037344398339</c:v>
                </c:pt>
                <c:pt idx="6">
                  <c:v>104.84979253112033</c:v>
                </c:pt>
                <c:pt idx="7">
                  <c:v>102.90290456431535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2CF-4E30-A412-D65E0B984331}"/>
            </c:ext>
          </c:extLst>
        </c:ser>
        <c:ser>
          <c:idx val="3"/>
          <c:order val="3"/>
          <c:tx>
            <c:strRef>
              <c:f>Glioblastoma!$Q$21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Glioblastoma!$Q$22:$Q$29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4F-4C91-B9E4-0DFE9A8CE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3673280"/>
        <c:axId val="-1043677088"/>
      </c:lineChart>
      <c:catAx>
        <c:axId val="-10436732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7088"/>
        <c:crosses val="autoZero"/>
        <c:auto val="1"/>
        <c:lblAlgn val="ctr"/>
        <c:lblOffset val="100"/>
        <c:noMultiLvlLbl val="0"/>
      </c:catAx>
      <c:valAx>
        <c:axId val="-1043677088"/>
        <c:scaling>
          <c:orientation val="minMax"/>
          <c:max val="140"/>
          <c:min val="0"/>
        </c:scaling>
        <c:delete val="0"/>
        <c:axPos val="l"/>
        <c:title>
          <c:tx>
            <c:strRef>
              <c:f>Glioblastoma!$O$35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3280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4277329547032209"/>
          <c:h val="0.24348122459760912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'Prostate Carcinoma'!$O$34</c:f>
          <c:strCache>
            <c:ptCount val="1"/>
            <c:pt idx="0">
              <c:v>Prostate Carcinoma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03476133265141"/>
          <c:y val="8.5782741443033925E-2"/>
          <c:w val="0.79156326886354211"/>
          <c:h val="0.74903024282323016"/>
        </c:manualLayout>
      </c:layout>
      <c:lineChart>
        <c:grouping val="standard"/>
        <c:varyColors val="0"/>
        <c:ser>
          <c:idx val="0"/>
          <c:order val="0"/>
          <c:tx>
            <c:strRef>
              <c:f>'Prostate Carcinoma'!$F$36</c:f>
              <c:strCache>
                <c:ptCount val="1"/>
                <c:pt idx="0">
                  <c:v>Infinimin PBS</c:v>
                </c:pt>
              </c:strCache>
            </c:strRef>
          </c:tx>
          <c:spPr>
            <a:ln>
              <a:solidFill>
                <a:srgbClr val="996633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'Prostate Carcinoma'!$P$67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{02B5BFB4-AE98-4EC0-B5F5-B552FFF843A9}</c15:txfldGUID>
                      <c15:f>'Prostate Carcinoma'!$P$67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9B1-4936-9E70-06E8E7259C34}"/>
                </c:ext>
              </c:extLst>
            </c:dLbl>
            <c:dLbl>
              <c:idx val="1"/>
              <c:tx>
                <c:strRef>
                  <c:f>'Prostate Carcinoma'!$P$64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{5292DCB5-BFBE-44E8-9B7E-4DD4C958FF12}</c15:txfldGUID>
                      <c15:f>'Prostate Carcinoma'!$P$64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9B1-4936-9E70-06E8E7259C34}"/>
                </c:ext>
              </c:extLst>
            </c:dLbl>
            <c:dLbl>
              <c:idx val="2"/>
              <c:tx>
                <c:strRef>
                  <c:f>'Prostate Carcinoma'!$P$61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{E0D146AB-9167-41D8-910E-0E3D6F121D5E}</c15:txfldGUID>
                      <c15:f>'Prostate Carcinoma'!$P$61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9B1-4936-9E70-06E8E7259C34}"/>
                </c:ext>
              </c:extLst>
            </c:dLbl>
            <c:dLbl>
              <c:idx val="3"/>
              <c:layout>
                <c:manualLayout>
                  <c:x val="-2.8815370617851461E-2"/>
                  <c:y val="6.8209006189408963E-2"/>
                </c:manualLayout>
              </c:layout>
              <c:tx>
                <c:strRef>
                  <c:f>'Prostate Carcinoma'!$P$58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{443DBEF5-4726-45B3-A4E4-1358E5AA1E23}</c15:txfldGUID>
                      <c15:f>'Prostate Carcinoma'!$P$58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9B1-4936-9E70-06E8E7259C34}"/>
                </c:ext>
              </c:extLst>
            </c:dLbl>
            <c:dLbl>
              <c:idx val="4"/>
              <c:tx>
                <c:strRef>
                  <c:f>'Prostate Carcinoma'!$P$55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{13E95417-DCB1-4868-B59A-02E3047B26D3}</c15:txfldGUID>
                      <c15:f>'Prostate Carcinoma'!$P$55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9B1-4936-9E70-06E8E7259C34}"/>
                </c:ext>
              </c:extLst>
            </c:dLbl>
            <c:dLbl>
              <c:idx val="5"/>
              <c:layout>
                <c:manualLayout>
                  <c:x val="-3.3617932387493374E-2"/>
                  <c:y val="7.1798953883588451E-2"/>
                </c:manualLayout>
              </c:layout>
              <c:tx>
                <c:strRef>
                  <c:f>'Prostate Carcinoma'!$P$52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{A6E86B43-7CC1-4859-B3E2-9378DFDD5B78}</c15:txfldGUID>
                      <c15:f>'Prostate Carcinoma'!$P$52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9B1-4936-9E70-06E8E7259C34}"/>
                </c:ext>
              </c:extLst>
            </c:dLbl>
            <c:dLbl>
              <c:idx val="6"/>
              <c:layout>
                <c:manualLayout>
                  <c:x val="-3.6019213272314506E-2"/>
                  <c:y val="8.6158744660306083E-2"/>
                </c:manualLayout>
              </c:layout>
              <c:tx>
                <c:strRef>
                  <c:f>'Prostate Carcinoma'!$P$49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{D22F37E8-F1C7-4FE6-BAA9-31408B95438A}</c15:txfldGUID>
                      <c15:f>'Prostate Carcinoma'!$P$49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9B1-4936-9E70-06E8E7259C34}"/>
                </c:ext>
              </c:extLst>
            </c:dLbl>
            <c:dLbl>
              <c:idx val="7"/>
              <c:layout>
                <c:manualLayout>
                  <c:x val="-3.8420494157135283E-2"/>
                  <c:y val="6.4619058495229614E-2"/>
                </c:manualLayout>
              </c:layout>
              <c:tx>
                <c:strRef>
                  <c:f>'Prostate Carcinoma'!$P$46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{C73AF8BC-39CF-4490-93CA-EFEBFB34F59E}</c15:txfldGUID>
                      <c15:f>'Prostate Carcinoma'!$P$46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9B1-4936-9E70-06E8E7259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('Prostate Carcinoma'!$M$67,'Prostate Carcinoma'!$M$64,'Prostate Carcinoma'!$M$61,'Prostate Carcinoma'!$M$58,'Prostate Carcinoma'!$M$55,'Prostate Carcinoma'!$M$52,'Prostate Carcinoma'!$M$49,'Prostate Carcinoma'!$M$46)</c:f>
                <c:numCache>
                  <c:formatCode>General</c:formatCode>
                  <c:ptCount val="8"/>
                  <c:pt idx="0">
                    <c:v>1.5644849179494855</c:v>
                  </c:pt>
                  <c:pt idx="1">
                    <c:v>2.5646794150731154</c:v>
                  </c:pt>
                  <c:pt idx="2">
                    <c:v>2.6462660881948361</c:v>
                  </c:pt>
                  <c:pt idx="3">
                    <c:v>1.2542056121274427</c:v>
                  </c:pt>
                  <c:pt idx="4">
                    <c:v>1.6216712072836996</c:v>
                  </c:pt>
                  <c:pt idx="5">
                    <c:v>0.381789938098477</c:v>
                  </c:pt>
                  <c:pt idx="6">
                    <c:v>1.0499223297707942</c:v>
                  </c:pt>
                  <c:pt idx="7">
                    <c:v>3.1289698358989866</c:v>
                  </c:pt>
                </c:numCache>
              </c:numRef>
            </c:plus>
            <c:minus>
              <c:numRef>
                <c:f>('Prostate Carcinoma'!$M$67,'Prostate Carcinoma'!$M$64,'Prostate Carcinoma'!$M$61,'Prostate Carcinoma'!$M$58,'Prostate Carcinoma'!$M$55,'Prostate Carcinoma'!$M$52,'Prostate Carcinoma'!$M$49,'Prostate Carcinoma'!$M$46)</c:f>
                <c:numCache>
                  <c:formatCode>General</c:formatCode>
                  <c:ptCount val="8"/>
                  <c:pt idx="0">
                    <c:v>1.5644849179494855</c:v>
                  </c:pt>
                  <c:pt idx="1">
                    <c:v>2.5646794150731154</c:v>
                  </c:pt>
                  <c:pt idx="2">
                    <c:v>2.6462660881948361</c:v>
                  </c:pt>
                  <c:pt idx="3">
                    <c:v>1.2542056121274427</c:v>
                  </c:pt>
                  <c:pt idx="4">
                    <c:v>1.6216712072836996</c:v>
                  </c:pt>
                  <c:pt idx="5">
                    <c:v>0.381789938098477</c:v>
                  </c:pt>
                  <c:pt idx="6">
                    <c:v>1.0499223297707942</c:v>
                  </c:pt>
                  <c:pt idx="7">
                    <c:v>3.1289698358989866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'Prostate Carcinoma'!$R$22:$R$29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('Prostate Carcinoma'!$L$67,'Prostate Carcinoma'!$L$64,'Prostate Carcinoma'!$L$61,'Prostate Carcinoma'!$L$58,'Prostate Carcinoma'!$L$55,'Prostate Carcinoma'!$L$52,'Prostate Carcinoma'!$L$49,'Prostate Carcinoma'!$L$46)</c:f>
              <c:numCache>
                <c:formatCode>0.000</c:formatCode>
                <c:ptCount val="8"/>
                <c:pt idx="0">
                  <c:v>98.8976377952756</c:v>
                </c:pt>
                <c:pt idx="1">
                  <c:v>97.457817772778412</c:v>
                </c:pt>
                <c:pt idx="2">
                  <c:v>98.087739032620917</c:v>
                </c:pt>
                <c:pt idx="3">
                  <c:v>97.007874015748044</c:v>
                </c:pt>
                <c:pt idx="4">
                  <c:v>98.042744656917876</c:v>
                </c:pt>
                <c:pt idx="5">
                  <c:v>92.868391451068618</c:v>
                </c:pt>
                <c:pt idx="6">
                  <c:v>91.316085489313849</c:v>
                </c:pt>
                <c:pt idx="7">
                  <c:v>79.730033745781782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B1-4936-9E70-06E8E7259C34}"/>
            </c:ext>
          </c:extLst>
        </c:ser>
        <c:ser>
          <c:idx val="1"/>
          <c:order val="1"/>
          <c:tx>
            <c:strRef>
              <c:f>'Prostate Carcinoma'!$F$37</c:f>
              <c:strCache>
                <c:ptCount val="1"/>
                <c:pt idx="0">
                  <c:v>Infinimin Ethanol</c:v>
                </c:pt>
              </c:strCache>
            </c:strRef>
          </c:tx>
          <c:spPr>
            <a:ln>
              <a:solidFill>
                <a:srgbClr val="8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</a:ln>
            </c:spPr>
          </c:marker>
          <c:dLbls>
            <c:dLbl>
              <c:idx val="0"/>
              <c:tx>
                <c:strRef>
                  <c:f>'Prostate Carcinoma'!$P$91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{E7EFCA1F-29A0-48AC-ABA4-F2A3CA23178F}</c15:txfldGUID>
                      <c15:f>'Prostate Carcinoma'!$P$91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9B1-4936-9E70-06E8E7259C34}"/>
                </c:ext>
              </c:extLst>
            </c:dLbl>
            <c:dLbl>
              <c:idx val="1"/>
              <c:tx>
                <c:strRef>
                  <c:f>'Prostate Carcinoma'!$P$88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{AF39B6D6-D135-4B54-89DD-A97F59CBA088}</c15:txfldGUID>
                      <c15:f>'Prostate Carcinoma'!$P$88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9B1-4936-9E70-06E8E7259C34}"/>
                </c:ext>
              </c:extLst>
            </c:dLbl>
            <c:dLbl>
              <c:idx val="2"/>
              <c:tx>
                <c:strRef>
                  <c:f>'Prostate Carcinoma'!$P$85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{2ADA83AD-E8CE-4C9E-A545-4A7D8F0B63C6}</c15:txfldGUID>
                      <c15:f>'Prostate Carcinoma'!$P$85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9B1-4936-9E70-06E8E7259C34}"/>
                </c:ext>
              </c:extLst>
            </c:dLbl>
            <c:dLbl>
              <c:idx val="3"/>
              <c:tx>
                <c:strRef>
                  <c:f>'Prostate Carcinoma'!$P$82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{A34F1B40-7E33-4207-A5E0-0C50C69065BD}</c15:txfldGUID>
                      <c15:f>'Prostate Carcinoma'!$P$82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29B1-4936-9E70-06E8E7259C34}"/>
                </c:ext>
              </c:extLst>
            </c:dLbl>
            <c:dLbl>
              <c:idx val="4"/>
              <c:layout>
                <c:manualLayout>
                  <c:x val="-3.8420494157135374E-2"/>
                  <c:y val="-6.4619058495229614E-2"/>
                </c:manualLayout>
              </c:layout>
              <c:tx>
                <c:strRef>
                  <c:f>'Prostate Carcinoma'!$P$79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{919033B1-CB2C-4671-B3F9-ECC3805848EE}</c15:txfldGUID>
                      <c15:f>'Prostate Carcinoma'!$P$79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29B1-4936-9E70-06E8E7259C34}"/>
                </c:ext>
              </c:extLst>
            </c:dLbl>
            <c:dLbl>
              <c:idx val="5"/>
              <c:layout>
                <c:manualLayout>
                  <c:x val="-3.3617932387493374E-2"/>
                  <c:y val="-5.3849215412691359E-2"/>
                </c:manualLayout>
              </c:layout>
              <c:tx>
                <c:strRef>
                  <c:f>'Prostate Carcinoma'!$P$76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{10EA4302-D9EB-4DD2-94EC-A8FAF2ACD805}</c15:txfldGUID>
                      <c15:f>'Prostate Carcinoma'!$P$76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29B1-4936-9E70-06E8E7259C34}"/>
                </c:ext>
              </c:extLst>
            </c:dLbl>
            <c:dLbl>
              <c:idx val="6"/>
              <c:layout>
                <c:manualLayout>
                  <c:x val="-9.6051235392838209E-3"/>
                  <c:y val="-5.7439163106870778E-2"/>
                </c:manualLayout>
              </c:layout>
              <c:tx>
                <c:strRef>
                  <c:f>'Prostate Carcinoma'!$P$73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{2EB60A31-4681-4C4D-8340-BFD328EFC273}</c15:txfldGUID>
                      <c15:f>'Prostate Carcinoma'!$P$73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29B1-4936-9E70-06E8E7259C34}"/>
                </c:ext>
              </c:extLst>
            </c:dLbl>
            <c:dLbl>
              <c:idx val="7"/>
              <c:layout>
                <c:manualLayout>
                  <c:x val="-2.8815370617851461E-2"/>
                  <c:y val="-7.5388901577767883E-2"/>
                </c:manualLayout>
              </c:layout>
              <c:tx>
                <c:strRef>
                  <c:f>'Prostate Carcinoma'!$P$70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{027AD349-8F2E-4729-9755-BF4CF1E5EB8C}</c15:txfldGUID>
                      <c15:f>'Prostate Carcinoma'!$P$70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29B1-4936-9E70-06E8E7259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('Prostate Carcinoma'!$M$91,'Prostate Carcinoma'!$M$88,'Prostate Carcinoma'!$M$85,'Prostate Carcinoma'!$M$82,'Prostate Carcinoma'!$M$79,'Prostate Carcinoma'!$M$76,'Prostate Carcinoma'!$M$73,'Prostate Carcinoma'!$M$70)</c:f>
                <c:numCache>
                  <c:formatCode>General</c:formatCode>
                  <c:ptCount val="8"/>
                  <c:pt idx="0">
                    <c:v>3.6127429770341095</c:v>
                  </c:pt>
                  <c:pt idx="1">
                    <c:v>2.6116124834072449</c:v>
                  </c:pt>
                  <c:pt idx="2">
                    <c:v>7.6357987619694798</c:v>
                  </c:pt>
                  <c:pt idx="3">
                    <c:v>6.0351196146973702</c:v>
                  </c:pt>
                  <c:pt idx="4">
                    <c:v>1.1480180717366117</c:v>
                  </c:pt>
                  <c:pt idx="5">
                    <c:v>2.4816345976400753</c:v>
                  </c:pt>
                  <c:pt idx="6">
                    <c:v>12.64045696228446</c:v>
                  </c:pt>
                  <c:pt idx="7">
                    <c:v>5.9228734027102323</c:v>
                  </c:pt>
                </c:numCache>
              </c:numRef>
            </c:plus>
            <c:minus>
              <c:numRef>
                <c:f>('Prostate Carcinoma'!$M$91,'Prostate Carcinoma'!$M$88,'Prostate Carcinoma'!$M$85,'Prostate Carcinoma'!$M$82,'Prostate Carcinoma'!$M$79,'Prostate Carcinoma'!$M$76,'Prostate Carcinoma'!$M$73,'Prostate Carcinoma'!$M$70)</c:f>
                <c:numCache>
                  <c:formatCode>General</c:formatCode>
                  <c:ptCount val="8"/>
                  <c:pt idx="0">
                    <c:v>3.6127429770341095</c:v>
                  </c:pt>
                  <c:pt idx="1">
                    <c:v>2.6116124834072449</c:v>
                  </c:pt>
                  <c:pt idx="2">
                    <c:v>7.6357987619694798</c:v>
                  </c:pt>
                  <c:pt idx="3">
                    <c:v>6.0351196146973702</c:v>
                  </c:pt>
                  <c:pt idx="4">
                    <c:v>1.1480180717366117</c:v>
                  </c:pt>
                  <c:pt idx="5">
                    <c:v>2.4816345976400753</c:v>
                  </c:pt>
                  <c:pt idx="6">
                    <c:v>12.64045696228446</c:v>
                  </c:pt>
                  <c:pt idx="7">
                    <c:v>5.9228734027102323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'Prostate Carcinoma'!$R$22:$R$29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('Prostate Carcinoma'!$L$91,'Prostate Carcinoma'!$L$88,'Prostate Carcinoma'!$L$85,'Prostate Carcinoma'!$L$82,'Prostate Carcinoma'!$L$79,'Prostate Carcinoma'!$L$76,'Prostate Carcinoma'!$L$73,'Prostate Carcinoma'!$L$70)</c:f>
              <c:numCache>
                <c:formatCode>0.000</c:formatCode>
                <c:ptCount val="8"/>
                <c:pt idx="0">
                  <c:v>99.707536557930268</c:v>
                </c:pt>
                <c:pt idx="1">
                  <c:v>105.51181102362204</c:v>
                </c:pt>
                <c:pt idx="2">
                  <c:v>107.44656917885266</c:v>
                </c:pt>
                <c:pt idx="3">
                  <c:v>109.20134983127109</c:v>
                </c:pt>
                <c:pt idx="4">
                  <c:v>107.53655793025871</c:v>
                </c:pt>
                <c:pt idx="5">
                  <c:v>143.89201349831271</c:v>
                </c:pt>
                <c:pt idx="6">
                  <c:v>141.91226096737907</c:v>
                </c:pt>
                <c:pt idx="7">
                  <c:v>122.78965129358831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9B1-4936-9E70-06E8E7259C34}"/>
            </c:ext>
          </c:extLst>
        </c:ser>
        <c:ser>
          <c:idx val="2"/>
          <c:order val="2"/>
          <c:tx>
            <c:strRef>
              <c:f>'Prostate Carcinoma'!$F$38</c:f>
              <c:strCache>
                <c:ptCount val="1"/>
                <c:pt idx="0">
                  <c:v>Ethanol control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('Prostate Carcinoma'!$M$115,'Prostate Carcinoma'!$M$112,'Prostate Carcinoma'!$M$109,'Prostate Carcinoma'!$M$106,'Prostate Carcinoma'!$M$103,'Prostate Carcinoma'!$M$100,'Prostate Carcinoma'!$M$97,'Prostate Carcinoma'!$M$94)</c:f>
                <c:numCache>
                  <c:formatCode>General</c:formatCode>
                  <c:ptCount val="8"/>
                  <c:pt idx="0">
                    <c:v>1.1453698142954309</c:v>
                  </c:pt>
                  <c:pt idx="1">
                    <c:v>9.4493009679372175</c:v>
                  </c:pt>
                  <c:pt idx="2">
                    <c:v>3.4361094428862629</c:v>
                  </c:pt>
                  <c:pt idx="3">
                    <c:v>1.9089496904923748</c:v>
                  </c:pt>
                  <c:pt idx="4">
                    <c:v>1.104884513638579</c:v>
                  </c:pt>
                  <c:pt idx="5">
                    <c:v>2.9232496505342329</c:v>
                  </c:pt>
                  <c:pt idx="6">
                    <c:v>4.3677002530565057</c:v>
                  </c:pt>
                  <c:pt idx="7">
                    <c:v>2.9588720202631689</c:v>
                  </c:pt>
                </c:numCache>
              </c:numRef>
            </c:plus>
            <c:minus>
              <c:numRef>
                <c:f>('Prostate Carcinoma'!$M$115,'Prostate Carcinoma'!$M$112,'Prostate Carcinoma'!$M$109,'Prostate Carcinoma'!$M$106,'Prostate Carcinoma'!$M$103,'Prostate Carcinoma'!$M$100,'Prostate Carcinoma'!$M$97,'Prostate Carcinoma'!$M$94)</c:f>
                <c:numCache>
                  <c:formatCode>General</c:formatCode>
                  <c:ptCount val="8"/>
                  <c:pt idx="0">
                    <c:v>1.1453698142954309</c:v>
                  </c:pt>
                  <c:pt idx="1">
                    <c:v>9.4493009679372175</c:v>
                  </c:pt>
                  <c:pt idx="2">
                    <c:v>3.4361094428862629</c:v>
                  </c:pt>
                  <c:pt idx="3">
                    <c:v>1.9089496904923748</c:v>
                  </c:pt>
                  <c:pt idx="4">
                    <c:v>1.104884513638579</c:v>
                  </c:pt>
                  <c:pt idx="5">
                    <c:v>2.9232496505342329</c:v>
                  </c:pt>
                  <c:pt idx="6">
                    <c:v>4.3677002530565057</c:v>
                  </c:pt>
                  <c:pt idx="7">
                    <c:v>2.9588720202631689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val>
            <c:numRef>
              <c:f>('Prostate Carcinoma'!$L$115,'Prostate Carcinoma'!$L$112,'Prostate Carcinoma'!$L$109,'Prostate Carcinoma'!$L$106,'Prostate Carcinoma'!$L$103,'Prostate Carcinoma'!$L$100,'Prostate Carcinoma'!$L$97,'Prostate Carcinoma'!$L$94)</c:f>
              <c:numCache>
                <c:formatCode>0.000</c:formatCode>
                <c:ptCount val="8"/>
                <c:pt idx="0">
                  <c:v>100.56242969628795</c:v>
                </c:pt>
                <c:pt idx="1">
                  <c:v>108.5939257592801</c:v>
                </c:pt>
                <c:pt idx="2">
                  <c:v>109.33633295838021</c:v>
                </c:pt>
                <c:pt idx="3">
                  <c:v>110.68616422947133</c:v>
                </c:pt>
                <c:pt idx="4">
                  <c:v>107.0416197975253</c:v>
                </c:pt>
                <c:pt idx="5">
                  <c:v>106.63667041619799</c:v>
                </c:pt>
                <c:pt idx="6">
                  <c:v>107.98650168728909</c:v>
                </c:pt>
                <c:pt idx="7">
                  <c:v>95.770528683914506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9B1-4936-9E70-06E8E7259C34}"/>
            </c:ext>
          </c:extLst>
        </c:ser>
        <c:ser>
          <c:idx val="3"/>
          <c:order val="3"/>
          <c:tx>
            <c:strRef>
              <c:f>'Prostate Carcinoma'!$Q$21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'Prostate Carcinoma'!$Q$22:$Q$29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5-482F-BBB2-C559F8223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0903104"/>
        <c:axId val="-1040906912"/>
      </c:lineChart>
      <c:catAx>
        <c:axId val="-10409031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0906912"/>
        <c:crosses val="autoZero"/>
        <c:auto val="1"/>
        <c:lblAlgn val="ctr"/>
        <c:lblOffset val="100"/>
        <c:noMultiLvlLbl val="0"/>
      </c:catAx>
      <c:valAx>
        <c:axId val="-1040906912"/>
        <c:scaling>
          <c:orientation val="minMax"/>
          <c:max val="180"/>
          <c:min val="0"/>
        </c:scaling>
        <c:delete val="0"/>
        <c:axPos val="l"/>
        <c:title>
          <c:tx>
            <c:strRef>
              <c:f>'Prostate Carcinoma'!$O$35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0903104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4492807389460933"/>
          <c:h val="0.2445669291338583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'Prostate Carcinoma'!$O$34</c:f>
          <c:strCache>
            <c:ptCount val="1"/>
            <c:pt idx="0">
              <c:v>Prostate Carcinoma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03476133265141"/>
          <c:y val="8.5782741443033925E-2"/>
          <c:w val="0.79156326886354211"/>
          <c:h val="0.74903024282323016"/>
        </c:manualLayout>
      </c:layout>
      <c:lineChart>
        <c:grouping val="standard"/>
        <c:varyColors val="0"/>
        <c:ser>
          <c:idx val="0"/>
          <c:order val="0"/>
          <c:tx>
            <c:strRef>
              <c:f>'Prostate Carcinoma'!$F$36</c:f>
              <c:strCache>
                <c:ptCount val="1"/>
                <c:pt idx="0">
                  <c:v>Infinimin PBS</c:v>
                </c:pt>
              </c:strCache>
            </c:strRef>
          </c:tx>
          <c:spPr>
            <a:ln>
              <a:solidFill>
                <a:srgbClr val="996633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'Prostate Carcinoma'!$P$67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{B2AA5CAE-CB41-4ACE-A85F-7338B4C8A3DB}</c15:txfldGUID>
                      <c15:f>'Prostate Carcinoma'!$P$67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9FE-487A-B8ED-C1FB539C700F}"/>
                </c:ext>
              </c:extLst>
            </c:dLbl>
            <c:dLbl>
              <c:idx val="1"/>
              <c:tx>
                <c:strRef>
                  <c:f>'Prostate Carcinoma'!$P$64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{4065B177-49A9-48F8-B85F-418968AC7AC6}</c15:txfldGUID>
                      <c15:f>'Prostate Carcinoma'!$P$64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9FE-487A-B8ED-C1FB539C700F}"/>
                </c:ext>
              </c:extLst>
            </c:dLbl>
            <c:dLbl>
              <c:idx val="2"/>
              <c:tx>
                <c:strRef>
                  <c:f>'Prostate Carcinoma'!$P$61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{9BC2567E-13A2-4B3B-9E11-CB33B130324C}</c15:txfldGUID>
                      <c15:f>'Prostate Carcinoma'!$P$61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9FE-487A-B8ED-C1FB539C700F}"/>
                </c:ext>
              </c:extLst>
            </c:dLbl>
            <c:dLbl>
              <c:idx val="3"/>
              <c:layout>
                <c:manualLayout>
                  <c:x val="-2.8815370617851461E-2"/>
                  <c:y val="6.8209006189408963E-2"/>
                </c:manualLayout>
              </c:layout>
              <c:tx>
                <c:strRef>
                  <c:f>'Prostate Carcinoma'!$P$58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{3CCD3AB5-14F4-4936-BA94-1849F40E3F0E}</c15:txfldGUID>
                      <c15:f>'Prostate Carcinoma'!$P$58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9FE-487A-B8ED-C1FB539C700F}"/>
                </c:ext>
              </c:extLst>
            </c:dLbl>
            <c:dLbl>
              <c:idx val="4"/>
              <c:tx>
                <c:strRef>
                  <c:f>'Prostate Carcinoma'!$P$55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{ABBFAD1D-4A43-4957-BDD4-FE6B12B1F997}</c15:txfldGUID>
                      <c15:f>'Prostate Carcinoma'!$P$55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9FE-487A-B8ED-C1FB539C700F}"/>
                </c:ext>
              </c:extLst>
            </c:dLbl>
            <c:dLbl>
              <c:idx val="5"/>
              <c:layout>
                <c:manualLayout>
                  <c:x val="-3.3617932387493374E-2"/>
                  <c:y val="7.1798953883588451E-2"/>
                </c:manualLayout>
              </c:layout>
              <c:tx>
                <c:strRef>
                  <c:f>'Prostate Carcinoma'!$P$52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{91351161-8CEF-4DDD-9FDB-6784000CE598}</c15:txfldGUID>
                      <c15:f>'Prostate Carcinoma'!$P$52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9FE-487A-B8ED-C1FB539C700F}"/>
                </c:ext>
              </c:extLst>
            </c:dLbl>
            <c:dLbl>
              <c:idx val="6"/>
              <c:layout>
                <c:manualLayout>
                  <c:x val="-3.6019213272314506E-2"/>
                  <c:y val="8.6158744660306083E-2"/>
                </c:manualLayout>
              </c:layout>
              <c:tx>
                <c:strRef>
                  <c:f>'Prostate Carcinoma'!$P$49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{76F4CE41-BFC4-4FB7-8D69-531D16E09318}</c15:txfldGUID>
                      <c15:f>'Prostate Carcinoma'!$P$49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9FE-487A-B8ED-C1FB539C700F}"/>
                </c:ext>
              </c:extLst>
            </c:dLbl>
            <c:dLbl>
              <c:idx val="7"/>
              <c:layout>
                <c:manualLayout>
                  <c:x val="-3.8420494157135283E-2"/>
                  <c:y val="6.4619058495229614E-2"/>
                </c:manualLayout>
              </c:layout>
              <c:tx>
                <c:strRef>
                  <c:f>'Prostate Carcinoma'!$P$46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{346AB50E-A9B7-4081-81B4-4151BE7FD49C}</c15:txfldGUID>
                      <c15:f>'Prostate Carcinoma'!$P$46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9FE-487A-B8ED-C1FB539C70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('Prostate Carcinoma'!$M$67,'Prostate Carcinoma'!$M$64,'Prostate Carcinoma'!$M$61,'Prostate Carcinoma'!$M$58,'Prostate Carcinoma'!$M$55,'Prostate Carcinoma'!$M$52,'Prostate Carcinoma'!$M$49,'Prostate Carcinoma'!$M$46)</c:f>
                <c:numCache>
                  <c:formatCode>General</c:formatCode>
                  <c:ptCount val="8"/>
                  <c:pt idx="0">
                    <c:v>1.5644849179494855</c:v>
                  </c:pt>
                  <c:pt idx="1">
                    <c:v>2.5646794150731154</c:v>
                  </c:pt>
                  <c:pt idx="2">
                    <c:v>2.6462660881948361</c:v>
                  </c:pt>
                  <c:pt idx="3">
                    <c:v>1.2542056121274427</c:v>
                  </c:pt>
                  <c:pt idx="4">
                    <c:v>1.6216712072836996</c:v>
                  </c:pt>
                  <c:pt idx="5">
                    <c:v>0.381789938098477</c:v>
                  </c:pt>
                  <c:pt idx="6">
                    <c:v>1.0499223297707942</c:v>
                  </c:pt>
                  <c:pt idx="7">
                    <c:v>3.1289698358989866</c:v>
                  </c:pt>
                </c:numCache>
              </c:numRef>
            </c:plus>
            <c:minus>
              <c:numRef>
                <c:f>('Prostate Carcinoma'!$M$67,'Prostate Carcinoma'!$M$64,'Prostate Carcinoma'!$M$61,'Prostate Carcinoma'!$M$58,'Prostate Carcinoma'!$M$55,'Prostate Carcinoma'!$M$52,'Prostate Carcinoma'!$M$49,'Prostate Carcinoma'!$M$46)</c:f>
                <c:numCache>
                  <c:formatCode>General</c:formatCode>
                  <c:ptCount val="8"/>
                  <c:pt idx="0">
                    <c:v>1.5644849179494855</c:v>
                  </c:pt>
                  <c:pt idx="1">
                    <c:v>2.5646794150731154</c:v>
                  </c:pt>
                  <c:pt idx="2">
                    <c:v>2.6462660881948361</c:v>
                  </c:pt>
                  <c:pt idx="3">
                    <c:v>1.2542056121274427</c:v>
                  </c:pt>
                  <c:pt idx="4">
                    <c:v>1.6216712072836996</c:v>
                  </c:pt>
                  <c:pt idx="5">
                    <c:v>0.381789938098477</c:v>
                  </c:pt>
                  <c:pt idx="6">
                    <c:v>1.0499223297707942</c:v>
                  </c:pt>
                  <c:pt idx="7">
                    <c:v>3.1289698358989866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'Prostate Carcinoma'!$R$22:$R$29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('Prostate Carcinoma'!$L$67,'Prostate Carcinoma'!$L$64,'Prostate Carcinoma'!$L$61,'Prostate Carcinoma'!$L$58,'Prostate Carcinoma'!$L$55,'Prostate Carcinoma'!$L$52,'Prostate Carcinoma'!$L$49,'Prostate Carcinoma'!$L$46)</c:f>
              <c:numCache>
                <c:formatCode>0.000</c:formatCode>
                <c:ptCount val="8"/>
                <c:pt idx="0">
                  <c:v>98.8976377952756</c:v>
                </c:pt>
                <c:pt idx="1">
                  <c:v>97.457817772778412</c:v>
                </c:pt>
                <c:pt idx="2">
                  <c:v>98.087739032620917</c:v>
                </c:pt>
                <c:pt idx="3">
                  <c:v>97.007874015748044</c:v>
                </c:pt>
                <c:pt idx="4">
                  <c:v>98.042744656917876</c:v>
                </c:pt>
                <c:pt idx="5">
                  <c:v>92.868391451068618</c:v>
                </c:pt>
                <c:pt idx="6">
                  <c:v>91.316085489313849</c:v>
                </c:pt>
                <c:pt idx="7">
                  <c:v>79.730033745781782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FE-487A-B8ED-C1FB539C700F}"/>
            </c:ext>
          </c:extLst>
        </c:ser>
        <c:ser>
          <c:idx val="3"/>
          <c:order val="1"/>
          <c:tx>
            <c:strRef>
              <c:f>'Prostate Carcinoma'!$Q$21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'Prostate Carcinoma'!$Q$22:$Q$29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9FE-487A-B8ED-C1FB539C7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0903104"/>
        <c:axId val="-1040906912"/>
      </c:lineChart>
      <c:catAx>
        <c:axId val="-10409031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0906912"/>
        <c:crosses val="autoZero"/>
        <c:auto val="1"/>
        <c:lblAlgn val="ctr"/>
        <c:lblOffset val="100"/>
        <c:noMultiLvlLbl val="0"/>
      </c:catAx>
      <c:valAx>
        <c:axId val="-1040906912"/>
        <c:scaling>
          <c:orientation val="minMax"/>
          <c:max val="180"/>
          <c:min val="0"/>
        </c:scaling>
        <c:delete val="0"/>
        <c:axPos val="l"/>
        <c:title>
          <c:tx>
            <c:strRef>
              <c:f>'Prostate Carcinoma'!$O$35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0903104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4285726887012976"/>
          <c:h val="0.14881621101305231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'Prostate Carcinoma'!$O$34</c:f>
          <c:strCache>
            <c:ptCount val="1"/>
            <c:pt idx="0">
              <c:v>Prostate Carcinoma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03476133265141"/>
          <c:y val="8.5782741443033925E-2"/>
          <c:w val="0.79156326886354211"/>
          <c:h val="0.74903024282323016"/>
        </c:manualLayout>
      </c:layout>
      <c:lineChart>
        <c:grouping val="standard"/>
        <c:varyColors val="0"/>
        <c:ser>
          <c:idx val="1"/>
          <c:order val="0"/>
          <c:tx>
            <c:strRef>
              <c:f>'Prostate Carcinoma'!$F$37</c:f>
              <c:strCache>
                <c:ptCount val="1"/>
                <c:pt idx="0">
                  <c:v>Infinimin Ethanol</c:v>
                </c:pt>
              </c:strCache>
            </c:strRef>
          </c:tx>
          <c:spPr>
            <a:ln>
              <a:solidFill>
                <a:srgbClr val="8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</a:ln>
            </c:spPr>
          </c:marker>
          <c:dLbls>
            <c:dLbl>
              <c:idx val="0"/>
              <c:tx>
                <c:strRef>
                  <c:f>'Prostate Carcinoma'!$P$91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{B6BE4FE6-7239-4128-A20F-E67A72813A92}</c15:txfldGUID>
                      <c15:f>'Prostate Carcinoma'!$P$91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710-4ED7-A313-74F717BCDE38}"/>
                </c:ext>
              </c:extLst>
            </c:dLbl>
            <c:dLbl>
              <c:idx val="1"/>
              <c:tx>
                <c:strRef>
                  <c:f>'Prostate Carcinoma'!$P$88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{2D4F02D3-BC9F-4C5B-83A4-92143D25FE3E}</c15:txfldGUID>
                      <c15:f>'Prostate Carcinoma'!$P$88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A710-4ED7-A313-74F717BCDE38}"/>
                </c:ext>
              </c:extLst>
            </c:dLbl>
            <c:dLbl>
              <c:idx val="2"/>
              <c:tx>
                <c:strRef>
                  <c:f>'Prostate Carcinoma'!$P$85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{442D9185-2875-4A29-A918-2145C90B7320}</c15:txfldGUID>
                      <c15:f>'Prostate Carcinoma'!$P$85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A710-4ED7-A313-74F717BCDE38}"/>
                </c:ext>
              </c:extLst>
            </c:dLbl>
            <c:dLbl>
              <c:idx val="3"/>
              <c:tx>
                <c:strRef>
                  <c:f>'Prostate Carcinoma'!$P$82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{4FFD7861-4A50-4404-AFC2-4CD09339B87A}</c15:txfldGUID>
                      <c15:f>'Prostate Carcinoma'!$P$82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A710-4ED7-A313-74F717BCDE38}"/>
                </c:ext>
              </c:extLst>
            </c:dLbl>
            <c:dLbl>
              <c:idx val="4"/>
              <c:layout>
                <c:manualLayout>
                  <c:x val="-3.8420494157135374E-2"/>
                  <c:y val="-6.4619058495229614E-2"/>
                </c:manualLayout>
              </c:layout>
              <c:tx>
                <c:strRef>
                  <c:f>'Prostate Carcinoma'!$P$79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{1BE8FF39-C868-454D-9DD6-9CB55D9597A5}</c15:txfldGUID>
                      <c15:f>'Prostate Carcinoma'!$P$79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A710-4ED7-A313-74F717BCDE38}"/>
                </c:ext>
              </c:extLst>
            </c:dLbl>
            <c:dLbl>
              <c:idx val="5"/>
              <c:layout>
                <c:manualLayout>
                  <c:x val="-3.3617932387493374E-2"/>
                  <c:y val="-5.3849215412691359E-2"/>
                </c:manualLayout>
              </c:layout>
              <c:tx>
                <c:strRef>
                  <c:f>'Prostate Carcinoma'!$P$76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{B66A9372-B01F-4C6A-9281-7443C6078C9A}</c15:txfldGUID>
                      <c15:f>'Prostate Carcinoma'!$P$76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A710-4ED7-A313-74F717BCDE38}"/>
                </c:ext>
              </c:extLst>
            </c:dLbl>
            <c:dLbl>
              <c:idx val="6"/>
              <c:layout>
                <c:manualLayout>
                  <c:x val="-9.6051235392838209E-3"/>
                  <c:y val="-5.7439163106870778E-2"/>
                </c:manualLayout>
              </c:layout>
              <c:tx>
                <c:strRef>
                  <c:f>'Prostate Carcinoma'!$P$73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{9C2C4B9C-338E-4855-AE3D-EAFD22162216}</c15:txfldGUID>
                      <c15:f>'Prostate Carcinoma'!$P$73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A710-4ED7-A313-74F717BCDE38}"/>
                </c:ext>
              </c:extLst>
            </c:dLbl>
            <c:dLbl>
              <c:idx val="7"/>
              <c:layout>
                <c:manualLayout>
                  <c:x val="-2.8815370617851461E-2"/>
                  <c:y val="-7.5388901577767883E-2"/>
                </c:manualLayout>
              </c:layout>
              <c:tx>
                <c:strRef>
                  <c:f>'Prostate Carcinoma'!$P$70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{DE258D13-023E-4392-B19B-742F3BD620E6}</c15:txfldGUID>
                      <c15:f>'Prostate Carcinoma'!$P$70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A710-4ED7-A313-74F717BCD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('Prostate Carcinoma'!$M$91,'Prostate Carcinoma'!$M$88,'Prostate Carcinoma'!$M$85,'Prostate Carcinoma'!$M$82,'Prostate Carcinoma'!$M$79,'Prostate Carcinoma'!$M$76,'Prostate Carcinoma'!$M$73,'Prostate Carcinoma'!$M$70)</c:f>
                <c:numCache>
                  <c:formatCode>General</c:formatCode>
                  <c:ptCount val="8"/>
                  <c:pt idx="0">
                    <c:v>3.6127429770341095</c:v>
                  </c:pt>
                  <c:pt idx="1">
                    <c:v>2.6116124834072449</c:v>
                  </c:pt>
                  <c:pt idx="2">
                    <c:v>7.6357987619694798</c:v>
                  </c:pt>
                  <c:pt idx="3">
                    <c:v>6.0351196146973702</c:v>
                  </c:pt>
                  <c:pt idx="4">
                    <c:v>1.1480180717366117</c:v>
                  </c:pt>
                  <c:pt idx="5">
                    <c:v>2.4816345976400753</c:v>
                  </c:pt>
                  <c:pt idx="6">
                    <c:v>12.64045696228446</c:v>
                  </c:pt>
                  <c:pt idx="7">
                    <c:v>5.9228734027102323</c:v>
                  </c:pt>
                </c:numCache>
              </c:numRef>
            </c:plus>
            <c:minus>
              <c:numRef>
                <c:f>('Prostate Carcinoma'!$M$91,'Prostate Carcinoma'!$M$88,'Prostate Carcinoma'!$M$85,'Prostate Carcinoma'!$M$82,'Prostate Carcinoma'!$M$79,'Prostate Carcinoma'!$M$76,'Prostate Carcinoma'!$M$73,'Prostate Carcinoma'!$M$70)</c:f>
                <c:numCache>
                  <c:formatCode>General</c:formatCode>
                  <c:ptCount val="8"/>
                  <c:pt idx="0">
                    <c:v>3.6127429770341095</c:v>
                  </c:pt>
                  <c:pt idx="1">
                    <c:v>2.6116124834072449</c:v>
                  </c:pt>
                  <c:pt idx="2">
                    <c:v>7.6357987619694798</c:v>
                  </c:pt>
                  <c:pt idx="3">
                    <c:v>6.0351196146973702</c:v>
                  </c:pt>
                  <c:pt idx="4">
                    <c:v>1.1480180717366117</c:v>
                  </c:pt>
                  <c:pt idx="5">
                    <c:v>2.4816345976400753</c:v>
                  </c:pt>
                  <c:pt idx="6">
                    <c:v>12.64045696228446</c:v>
                  </c:pt>
                  <c:pt idx="7">
                    <c:v>5.9228734027102323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'Prostate Carcinoma'!$R$22:$R$29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('Prostate Carcinoma'!$L$91,'Prostate Carcinoma'!$L$88,'Prostate Carcinoma'!$L$85,'Prostate Carcinoma'!$L$82,'Prostate Carcinoma'!$L$79,'Prostate Carcinoma'!$L$76,'Prostate Carcinoma'!$L$73,'Prostate Carcinoma'!$L$70)</c:f>
              <c:numCache>
                <c:formatCode>0.000</c:formatCode>
                <c:ptCount val="8"/>
                <c:pt idx="0">
                  <c:v>99.707536557930268</c:v>
                </c:pt>
                <c:pt idx="1">
                  <c:v>105.51181102362204</c:v>
                </c:pt>
                <c:pt idx="2">
                  <c:v>107.44656917885266</c:v>
                </c:pt>
                <c:pt idx="3">
                  <c:v>109.20134983127109</c:v>
                </c:pt>
                <c:pt idx="4">
                  <c:v>107.53655793025871</c:v>
                </c:pt>
                <c:pt idx="5">
                  <c:v>143.89201349831271</c:v>
                </c:pt>
                <c:pt idx="6">
                  <c:v>141.91226096737907</c:v>
                </c:pt>
                <c:pt idx="7">
                  <c:v>122.78965129358831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710-4ED7-A313-74F717BCDE38}"/>
            </c:ext>
          </c:extLst>
        </c:ser>
        <c:ser>
          <c:idx val="2"/>
          <c:order val="1"/>
          <c:tx>
            <c:strRef>
              <c:f>'Prostate Carcinoma'!$F$38</c:f>
              <c:strCache>
                <c:ptCount val="1"/>
                <c:pt idx="0">
                  <c:v>Ethanol control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('Prostate Carcinoma'!$M$115,'Prostate Carcinoma'!$M$112,'Prostate Carcinoma'!$M$109,'Prostate Carcinoma'!$M$106,'Prostate Carcinoma'!$M$103,'Prostate Carcinoma'!$M$100,'Prostate Carcinoma'!$M$97,'Prostate Carcinoma'!$M$94)</c:f>
                <c:numCache>
                  <c:formatCode>General</c:formatCode>
                  <c:ptCount val="8"/>
                  <c:pt idx="0">
                    <c:v>1.1453698142954309</c:v>
                  </c:pt>
                  <c:pt idx="1">
                    <c:v>9.4493009679372175</c:v>
                  </c:pt>
                  <c:pt idx="2">
                    <c:v>3.4361094428862629</c:v>
                  </c:pt>
                  <c:pt idx="3">
                    <c:v>1.9089496904923748</c:v>
                  </c:pt>
                  <c:pt idx="4">
                    <c:v>1.104884513638579</c:v>
                  </c:pt>
                  <c:pt idx="5">
                    <c:v>2.9232496505342329</c:v>
                  </c:pt>
                  <c:pt idx="6">
                    <c:v>4.3677002530565057</c:v>
                  </c:pt>
                  <c:pt idx="7">
                    <c:v>2.9588720202631689</c:v>
                  </c:pt>
                </c:numCache>
              </c:numRef>
            </c:plus>
            <c:minus>
              <c:numRef>
                <c:f>('Prostate Carcinoma'!$M$115,'Prostate Carcinoma'!$M$112,'Prostate Carcinoma'!$M$109,'Prostate Carcinoma'!$M$106,'Prostate Carcinoma'!$M$103,'Prostate Carcinoma'!$M$100,'Prostate Carcinoma'!$M$97,'Prostate Carcinoma'!$M$94)</c:f>
                <c:numCache>
                  <c:formatCode>General</c:formatCode>
                  <c:ptCount val="8"/>
                  <c:pt idx="0">
                    <c:v>1.1453698142954309</c:v>
                  </c:pt>
                  <c:pt idx="1">
                    <c:v>9.4493009679372175</c:v>
                  </c:pt>
                  <c:pt idx="2">
                    <c:v>3.4361094428862629</c:v>
                  </c:pt>
                  <c:pt idx="3">
                    <c:v>1.9089496904923748</c:v>
                  </c:pt>
                  <c:pt idx="4">
                    <c:v>1.104884513638579</c:v>
                  </c:pt>
                  <c:pt idx="5">
                    <c:v>2.9232496505342329</c:v>
                  </c:pt>
                  <c:pt idx="6">
                    <c:v>4.3677002530565057</c:v>
                  </c:pt>
                  <c:pt idx="7">
                    <c:v>2.9588720202631689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val>
            <c:numRef>
              <c:f>('Prostate Carcinoma'!$L$115,'Prostate Carcinoma'!$L$112,'Prostate Carcinoma'!$L$109,'Prostate Carcinoma'!$L$106,'Prostate Carcinoma'!$L$103,'Prostate Carcinoma'!$L$100,'Prostate Carcinoma'!$L$97,'Prostate Carcinoma'!$L$94)</c:f>
              <c:numCache>
                <c:formatCode>0.000</c:formatCode>
                <c:ptCount val="8"/>
                <c:pt idx="0">
                  <c:v>100.56242969628795</c:v>
                </c:pt>
                <c:pt idx="1">
                  <c:v>108.5939257592801</c:v>
                </c:pt>
                <c:pt idx="2">
                  <c:v>109.33633295838021</c:v>
                </c:pt>
                <c:pt idx="3">
                  <c:v>110.68616422947133</c:v>
                </c:pt>
                <c:pt idx="4">
                  <c:v>107.0416197975253</c:v>
                </c:pt>
                <c:pt idx="5">
                  <c:v>106.63667041619799</c:v>
                </c:pt>
                <c:pt idx="6">
                  <c:v>107.98650168728909</c:v>
                </c:pt>
                <c:pt idx="7">
                  <c:v>95.770528683914506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710-4ED7-A313-74F717BCDE38}"/>
            </c:ext>
          </c:extLst>
        </c:ser>
        <c:ser>
          <c:idx val="3"/>
          <c:order val="2"/>
          <c:tx>
            <c:strRef>
              <c:f>'Prostate Carcinoma'!$Q$21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'Prostate Carcinoma'!$Q$22:$Q$29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710-4ED7-A313-74F717BCD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0903104"/>
        <c:axId val="-1040906912"/>
      </c:lineChart>
      <c:catAx>
        <c:axId val="-10409031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0906912"/>
        <c:crosses val="autoZero"/>
        <c:auto val="1"/>
        <c:lblAlgn val="ctr"/>
        <c:lblOffset val="100"/>
        <c:noMultiLvlLbl val="0"/>
      </c:catAx>
      <c:valAx>
        <c:axId val="-1040906912"/>
        <c:scaling>
          <c:orientation val="minMax"/>
          <c:max val="180"/>
          <c:min val="0"/>
        </c:scaling>
        <c:delete val="0"/>
        <c:axPos val="l"/>
        <c:title>
          <c:tx>
            <c:strRef>
              <c:f>'Prostate Carcinoma'!$O$35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0903104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4285726887012976"/>
          <c:h val="0.19290938880895472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Glioblastoma!$O$34</c:f>
          <c:strCache>
            <c:ptCount val="1"/>
            <c:pt idx="0">
              <c:v>Glioblastoma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03476133265141"/>
          <c:y val="8.5782741443033925E-2"/>
          <c:w val="0.79156326886354211"/>
          <c:h val="0.74903024282323016"/>
        </c:manualLayout>
      </c:layout>
      <c:lineChart>
        <c:grouping val="standard"/>
        <c:varyColors val="0"/>
        <c:ser>
          <c:idx val="0"/>
          <c:order val="0"/>
          <c:tx>
            <c:strRef>
              <c:f>Glioblastoma!$F$36</c:f>
              <c:strCache>
                <c:ptCount val="1"/>
                <c:pt idx="0">
                  <c:v>Infinimin PBS</c:v>
                </c:pt>
              </c:strCache>
            </c:strRef>
          </c:tx>
          <c:spPr>
            <a:ln>
              <a:solidFill>
                <a:srgbClr val="996633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Glioblastoma!$P$67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{352F0A8B-CF6E-44AC-9E04-AD5CA8A656DA}</c15:txfldGUID>
                      <c15:f>Glioblastoma!$P$67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227-4BDE-82B0-E06C27712A96}"/>
                </c:ext>
              </c:extLst>
            </c:dLbl>
            <c:dLbl>
              <c:idx val="1"/>
              <c:tx>
                <c:strRef>
                  <c:f>Glioblastoma!$P$64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{693D59AB-0358-4DC3-86CD-F70D6AD46E4F}</c15:txfldGUID>
                      <c15:f>Glioblastoma!$P$64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227-4BDE-82B0-E06C27712A96}"/>
                </c:ext>
              </c:extLst>
            </c:dLbl>
            <c:dLbl>
              <c:idx val="2"/>
              <c:layout>
                <c:manualLayout>
                  <c:x val="-3.1216651502672419E-2"/>
                  <c:y val="6.1029110801050189E-2"/>
                </c:manualLayout>
              </c:layout>
              <c:tx>
                <c:strRef>
                  <c:f>Glioblastoma!$P$61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{831362F1-197F-478B-8CD8-B0F4B78F8537}</c15:txfldGUID>
                      <c15:f>Glioblastoma!$P$61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227-4BDE-82B0-E06C27712A96}"/>
                </c:ext>
              </c:extLst>
            </c:dLbl>
            <c:dLbl>
              <c:idx val="3"/>
              <c:layout>
                <c:manualLayout>
                  <c:x val="-3.6019213272314325E-2"/>
                  <c:y val="5.3849215412691338E-2"/>
                </c:manualLayout>
              </c:layout>
              <c:tx>
                <c:strRef>
                  <c:f>Glioblastoma!$P$58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{2442127A-DE2B-4A67-B814-48E090FCACA0}</c15:txfldGUID>
                      <c15:f>Glioblastoma!$P$58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227-4BDE-82B0-E06C27712A96}"/>
                </c:ext>
              </c:extLst>
            </c:dLbl>
            <c:dLbl>
              <c:idx val="4"/>
              <c:layout>
                <c:manualLayout>
                  <c:x val="-3.6019213272314325E-2"/>
                  <c:y val="7.1798953883588451E-2"/>
                </c:manualLayout>
              </c:layout>
              <c:tx>
                <c:strRef>
                  <c:f>Glioblastoma!$P$55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{D3652D9D-B025-4E5F-9C71-1107B5306750}</c15:txfldGUID>
                      <c15:f>Glioblastoma!$P$55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227-4BDE-82B0-E06C27712A96}"/>
                </c:ext>
              </c:extLst>
            </c:dLbl>
            <c:dLbl>
              <c:idx val="5"/>
              <c:layout>
                <c:manualLayout>
                  <c:x val="-3.6019213272314325E-2"/>
                  <c:y val="7.5388901577767883E-2"/>
                </c:manualLayout>
              </c:layout>
              <c:tx>
                <c:strRef>
                  <c:f>Glioblastoma!$P$52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{E45CAE02-436B-4B2B-A018-33867E8A5788}</c15:txfldGUID>
                      <c15:f>Glioblastoma!$P$52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227-4BDE-82B0-E06C27712A96}"/>
                </c:ext>
              </c:extLst>
            </c:dLbl>
            <c:dLbl>
              <c:idx val="6"/>
              <c:layout>
                <c:manualLayout>
                  <c:x val="-3.8420494157135374E-2"/>
                  <c:y val="8.256879696612672E-2"/>
                </c:manualLayout>
              </c:layout>
              <c:tx>
                <c:strRef>
                  <c:f>Glioblastoma!$P$49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{46C04A1A-31FF-4608-A347-82F98166100C}</c15:txfldGUID>
                      <c15:f>Glioblastoma!$P$49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227-4BDE-82B0-E06C27712A96}"/>
                </c:ext>
              </c:extLst>
            </c:dLbl>
            <c:dLbl>
              <c:idx val="7"/>
              <c:layout>
                <c:manualLayout>
                  <c:x val="-3.8420494157135283E-2"/>
                  <c:y val="6.4619058495229614E-2"/>
                </c:manualLayout>
              </c:layout>
              <c:tx>
                <c:strRef>
                  <c:f>Glioblastoma!$P$46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{EE58D74C-A4C2-4B99-8A28-00F6042940FD}</c15:txfldGUID>
                      <c15:f>Glioblastoma!$P$46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227-4BDE-82B0-E06C27712A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(Glioblastoma!$M$67,Glioblastoma!$M$64,Glioblastoma!$M$61,Glioblastoma!$M$58,Glioblastoma!$M$55,Glioblastoma!$M$52,Glioblastoma!$M$49,Glioblastoma!$M$46)</c:f>
                <c:numCache>
                  <c:formatCode>General</c:formatCode>
                  <c:ptCount val="8"/>
                  <c:pt idx="0">
                    <c:v>9.0979116477313013</c:v>
                  </c:pt>
                  <c:pt idx="1">
                    <c:v>1.6267558518957137</c:v>
                  </c:pt>
                  <c:pt idx="2">
                    <c:v>1.2818780664379077</c:v>
                  </c:pt>
                  <c:pt idx="3">
                    <c:v>1.7375048857214346</c:v>
                  </c:pt>
                  <c:pt idx="4">
                    <c:v>1.0884120360954748</c:v>
                  </c:pt>
                  <c:pt idx="5">
                    <c:v>0.89582285055133515</c:v>
                  </c:pt>
                  <c:pt idx="6">
                    <c:v>2.3109385487172487</c:v>
                  </c:pt>
                  <c:pt idx="7">
                    <c:v>1.8724728324755517</c:v>
                  </c:pt>
                </c:numCache>
              </c:numRef>
            </c:plus>
            <c:minus>
              <c:numRef>
                <c:f>(Glioblastoma!$M$67,Glioblastoma!$M$64,Glioblastoma!$M$61,Glioblastoma!$M$58,Glioblastoma!$M$55,Glioblastoma!$M$52,Glioblastoma!$M$49,Glioblastoma!$M$46)</c:f>
                <c:numCache>
                  <c:formatCode>General</c:formatCode>
                  <c:ptCount val="8"/>
                  <c:pt idx="0">
                    <c:v>9.0979116477313013</c:v>
                  </c:pt>
                  <c:pt idx="1">
                    <c:v>1.6267558518957137</c:v>
                  </c:pt>
                  <c:pt idx="2">
                    <c:v>1.2818780664379077</c:v>
                  </c:pt>
                  <c:pt idx="3">
                    <c:v>1.7375048857214346</c:v>
                  </c:pt>
                  <c:pt idx="4">
                    <c:v>1.0884120360954748</c:v>
                  </c:pt>
                  <c:pt idx="5">
                    <c:v>0.89582285055133515</c:v>
                  </c:pt>
                  <c:pt idx="6">
                    <c:v>2.3109385487172487</c:v>
                  </c:pt>
                  <c:pt idx="7">
                    <c:v>1.8724728324755517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Glioblastoma!$R$22:$R$29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(Glioblastoma!$L$67,Glioblastoma!$L$64,Glioblastoma!$L$61,Glioblastoma!$L$58,Glioblastoma!$L$55,Glioblastoma!$L$52,Glioblastoma!$L$49,Glioblastoma!$L$46)</c:f>
              <c:numCache>
                <c:formatCode>0.000</c:formatCode>
                <c:ptCount val="8"/>
                <c:pt idx="0">
                  <c:v>98.585892116182563</c:v>
                </c:pt>
                <c:pt idx="1">
                  <c:v>99.037344398340267</c:v>
                </c:pt>
                <c:pt idx="2">
                  <c:v>96.780082987551864</c:v>
                </c:pt>
                <c:pt idx="3">
                  <c:v>90.685477178423227</c:v>
                </c:pt>
                <c:pt idx="4">
                  <c:v>90.854771784232355</c:v>
                </c:pt>
                <c:pt idx="5">
                  <c:v>84.365145228215752</c:v>
                </c:pt>
                <c:pt idx="6">
                  <c:v>83.631535269709545</c:v>
                </c:pt>
                <c:pt idx="7">
                  <c:v>76.013278008298755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27-4BDE-82B0-E06C27712A96}"/>
            </c:ext>
          </c:extLst>
        </c:ser>
        <c:ser>
          <c:idx val="3"/>
          <c:order val="1"/>
          <c:tx>
            <c:strRef>
              <c:f>Glioblastoma!$Q$21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Glioblastoma!$Q$22:$Q$29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227-4BDE-82B0-E06C27712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3673280"/>
        <c:axId val="-1043677088"/>
        <c:extLst/>
      </c:lineChart>
      <c:catAx>
        <c:axId val="-10436732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7088"/>
        <c:crosses val="autoZero"/>
        <c:auto val="1"/>
        <c:lblAlgn val="ctr"/>
        <c:lblOffset val="100"/>
        <c:noMultiLvlLbl val="0"/>
      </c:catAx>
      <c:valAx>
        <c:axId val="-1043677088"/>
        <c:scaling>
          <c:orientation val="minMax"/>
          <c:max val="140"/>
          <c:min val="0"/>
        </c:scaling>
        <c:delete val="0"/>
        <c:axPos val="l"/>
        <c:title>
          <c:tx>
            <c:strRef>
              <c:f>Glioblastoma!$O$35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3280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4361046919344287"/>
          <c:h val="0.15674080269598625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Glioblastoma!$O$34</c:f>
          <c:strCache>
            <c:ptCount val="1"/>
            <c:pt idx="0">
              <c:v>Glioblastoma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03476133265141"/>
          <c:y val="8.5782741443033925E-2"/>
          <c:w val="0.79156326886354211"/>
          <c:h val="0.74903024282323016"/>
        </c:manualLayout>
      </c:layout>
      <c:lineChart>
        <c:grouping val="standard"/>
        <c:varyColors val="0"/>
        <c:ser>
          <c:idx val="1"/>
          <c:order val="0"/>
          <c:tx>
            <c:strRef>
              <c:f>Glioblastoma!$F$37</c:f>
              <c:strCache>
                <c:ptCount val="1"/>
                <c:pt idx="0">
                  <c:v>Infinimin Ethanol</c:v>
                </c:pt>
              </c:strCache>
            </c:strRef>
          </c:tx>
          <c:spPr>
            <a:ln>
              <a:solidFill>
                <a:srgbClr val="8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</a:ln>
            </c:spPr>
          </c:marker>
          <c:dLbls>
            <c:dLbl>
              <c:idx val="0"/>
              <c:tx>
                <c:strRef>
                  <c:f>Glioblastoma!$P$91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{B61C092E-822F-4ED4-9467-6369227008F2}</c15:txfldGUID>
                      <c15:f>Glioblastoma!$P$91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5A5-455E-96B8-C49073E92099}"/>
                </c:ext>
              </c:extLst>
            </c:dLbl>
            <c:dLbl>
              <c:idx val="1"/>
              <c:tx>
                <c:strRef>
                  <c:f>Glioblastoma!$P$88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{4949E76E-985A-46CB-B500-EAAFFB597F04}</c15:txfldGUID>
                      <c15:f>Glioblastoma!$P$88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5A5-455E-96B8-C49073E92099}"/>
                </c:ext>
              </c:extLst>
            </c:dLbl>
            <c:dLbl>
              <c:idx val="2"/>
              <c:layout>
                <c:manualLayout>
                  <c:x val="-4.0821775041956283E-2"/>
                  <c:y val="-5.7439163106870798E-2"/>
                </c:manualLayout>
              </c:layout>
              <c:tx>
                <c:strRef>
                  <c:f>Glioblastoma!$P$85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{5B594E2E-A2FB-442C-A88A-D31620BACA8C}</c15:txfldGUID>
                      <c15:f>Glioblastoma!$P$85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5A5-455E-96B8-C49073E92099}"/>
                </c:ext>
              </c:extLst>
            </c:dLbl>
            <c:dLbl>
              <c:idx val="3"/>
              <c:layout>
                <c:manualLayout>
                  <c:x val="-3.6019213272314325E-2"/>
                  <c:y val="-5.7439163106870798E-2"/>
                </c:manualLayout>
              </c:layout>
              <c:tx>
                <c:strRef>
                  <c:f>Glioblastoma!$P$82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{B7B2B7C3-F02C-4BAB-9698-E073EEA1F15B}</c15:txfldGUID>
                      <c15:f>Glioblastoma!$P$82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45A5-455E-96B8-C49073E92099}"/>
                </c:ext>
              </c:extLst>
            </c:dLbl>
            <c:dLbl>
              <c:idx val="4"/>
              <c:layout>
                <c:manualLayout>
                  <c:x val="-4.0821775041956325E-2"/>
                  <c:y val="-6.1029110801050217E-2"/>
                </c:manualLayout>
              </c:layout>
              <c:tx>
                <c:strRef>
                  <c:f>Glioblastoma!$P$79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{CC886C6F-250F-497C-8BCE-C62FB65545FD}</c15:txfldGUID>
                      <c15:f>Glioblastoma!$P$79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5A5-455E-96B8-C49073E92099}"/>
                </c:ext>
              </c:extLst>
            </c:dLbl>
            <c:dLbl>
              <c:idx val="5"/>
              <c:layout>
                <c:manualLayout>
                  <c:x val="-4.0821775041956242E-2"/>
                  <c:y val="-6.1029110801050203E-2"/>
                </c:manualLayout>
              </c:layout>
              <c:tx>
                <c:strRef>
                  <c:f>Glioblastoma!$P$76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{CC54F141-0D8E-4CEE-9B73-F0FEE5AF0B27}</c15:txfldGUID>
                      <c15:f>Glioblastoma!$P$76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45A5-455E-96B8-C49073E92099}"/>
                </c:ext>
              </c:extLst>
            </c:dLbl>
            <c:dLbl>
              <c:idx val="6"/>
              <c:layout>
                <c:manualLayout>
                  <c:x val="-3.6019213272314506E-2"/>
                  <c:y val="-4.6669320024332481E-2"/>
                </c:manualLayout>
              </c:layout>
              <c:tx>
                <c:strRef>
                  <c:f>Glioblastoma!$P$73</c:f>
                  <c:strCache>
                    <c:ptCount val="1"/>
                    <c:pt idx="0">
                      <c:v>**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{DD0D96F7-B085-4D63-B26B-AE483E171526}</c15:txfldGUID>
                      <c15:f>Glioblastoma!$P$73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45A5-455E-96B8-C49073E92099}"/>
                </c:ext>
              </c:extLst>
            </c:dLbl>
            <c:dLbl>
              <c:idx val="7"/>
              <c:layout>
                <c:manualLayout>
                  <c:x val="-3.1216651502672593E-2"/>
                  <c:y val="-6.1029110801050189E-2"/>
                </c:manualLayout>
              </c:layout>
              <c:tx>
                <c:strRef>
                  <c:f>Glioblastoma!$P$70</c:f>
                  <c:strCache>
                    <c:ptCount val="1"/>
                    <c:pt idx="0">
                      <c:v>*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{F8B227D7-B926-48BB-9DE3-7E5F8BF357EF}</c15:txfldGUID>
                      <c15:f>Glioblastoma!$P$70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45A5-455E-96B8-C49073E92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(Glioblastoma!$M$91,Glioblastoma!$M$88,Glioblastoma!$M$85,Glioblastoma!$M$82,Glioblastoma!$M$79,Glioblastoma!$M$76,Glioblastoma!$M$73,Glioblastoma!$M$70)</c:f>
                <c:numCache>
                  <c:formatCode>General</c:formatCode>
                  <c:ptCount val="8"/>
                  <c:pt idx="0">
                    <c:v>1.5173683267434266</c:v>
                  </c:pt>
                  <c:pt idx="1">
                    <c:v>1.9767154064619354</c:v>
                  </c:pt>
                  <c:pt idx="2">
                    <c:v>0.80005509357304738</c:v>
                  </c:pt>
                  <c:pt idx="3">
                    <c:v>0.23941872757188587</c:v>
                  </c:pt>
                  <c:pt idx="4">
                    <c:v>1.6442797598915797</c:v>
                  </c:pt>
                  <c:pt idx="5">
                    <c:v>1.7041949928578031</c:v>
                  </c:pt>
                  <c:pt idx="6">
                    <c:v>0.76339165939905984</c:v>
                  </c:pt>
                  <c:pt idx="7">
                    <c:v>3.4209800182688324</c:v>
                  </c:pt>
                </c:numCache>
              </c:numRef>
            </c:plus>
            <c:minus>
              <c:numRef>
                <c:f>(Glioblastoma!$M$91,Glioblastoma!$M$88,Glioblastoma!$M$85,Glioblastoma!$M$82,Glioblastoma!$M$79,Glioblastoma!$M$76,Glioblastoma!$M$73,Glioblastoma!$M$70)</c:f>
                <c:numCache>
                  <c:formatCode>General</c:formatCode>
                  <c:ptCount val="8"/>
                  <c:pt idx="0">
                    <c:v>1.5173683267434266</c:v>
                  </c:pt>
                  <c:pt idx="1">
                    <c:v>1.9767154064619354</c:v>
                  </c:pt>
                  <c:pt idx="2">
                    <c:v>0.80005509357304738</c:v>
                  </c:pt>
                  <c:pt idx="3">
                    <c:v>0.23941872757188587</c:v>
                  </c:pt>
                  <c:pt idx="4">
                    <c:v>1.6442797598915797</c:v>
                  </c:pt>
                  <c:pt idx="5">
                    <c:v>1.7041949928578031</c:v>
                  </c:pt>
                  <c:pt idx="6">
                    <c:v>0.76339165939905984</c:v>
                  </c:pt>
                  <c:pt idx="7">
                    <c:v>3.4209800182688324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Glioblastoma!$R$22:$R$29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(Glioblastoma!$L$91,Glioblastoma!$L$88,Glioblastoma!$L$85,Glioblastoma!$L$82,Glioblastoma!$L$79,Glioblastoma!$L$76,Glioblastoma!$L$73,Glioblastoma!$L$70)</c:f>
              <c:numCache>
                <c:formatCode>0.000</c:formatCode>
                <c:ptCount val="8"/>
                <c:pt idx="0">
                  <c:v>101.18174273858921</c:v>
                </c:pt>
                <c:pt idx="1">
                  <c:v>102.53609958506223</c:v>
                </c:pt>
                <c:pt idx="2">
                  <c:v>107.84066390041494</c:v>
                </c:pt>
                <c:pt idx="3">
                  <c:v>110.26721991701243</c:v>
                </c:pt>
                <c:pt idx="4">
                  <c:v>106.14771784232364</c:v>
                </c:pt>
                <c:pt idx="5">
                  <c:v>112.18589211618257</c:v>
                </c:pt>
                <c:pt idx="6">
                  <c:v>115.45892116182573</c:v>
                </c:pt>
                <c:pt idx="7">
                  <c:v>111.33941908713693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5A5-455E-96B8-C49073E92099}"/>
            </c:ext>
          </c:extLst>
        </c:ser>
        <c:ser>
          <c:idx val="2"/>
          <c:order val="1"/>
          <c:tx>
            <c:strRef>
              <c:f>Glioblastoma!$F$38</c:f>
              <c:strCache>
                <c:ptCount val="1"/>
                <c:pt idx="0">
                  <c:v>Ethanol control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(Glioblastoma!$M$115,Glioblastoma!$M$112,Glioblastoma!$M$109,Glioblastoma!$M$106,Glioblastoma!$M$103,Glioblastoma!$M$100,Glioblastoma!$M$97,Glioblastoma!$M$94)</c:f>
                <c:numCache>
                  <c:formatCode>General</c:formatCode>
                  <c:ptCount val="8"/>
                  <c:pt idx="0">
                    <c:v>1.5730132295504009</c:v>
                  </c:pt>
                  <c:pt idx="1">
                    <c:v>1.0344071278240454</c:v>
                  </c:pt>
                  <c:pt idx="2">
                    <c:v>1.6929460580912945</c:v>
                  </c:pt>
                  <c:pt idx="3">
                    <c:v>2.7245388345592847</c:v>
                  </c:pt>
                  <c:pt idx="4">
                    <c:v>0.25860178195601324</c:v>
                  </c:pt>
                  <c:pt idx="5">
                    <c:v>1.0297788847973794</c:v>
                  </c:pt>
                  <c:pt idx="6">
                    <c:v>1.1970936378593691</c:v>
                  </c:pt>
                  <c:pt idx="7">
                    <c:v>6.5840150082265954</c:v>
                  </c:pt>
                </c:numCache>
              </c:numRef>
            </c:plus>
            <c:minus>
              <c:numRef>
                <c:f>(Glioblastoma!$M$115,Glioblastoma!$M$112,Glioblastoma!$M$109,Glioblastoma!$M$106,Glioblastoma!$M$103,Glioblastoma!$M$100,Glioblastoma!$M$97,Glioblastoma!$M$94)</c:f>
                <c:numCache>
                  <c:formatCode>General</c:formatCode>
                  <c:ptCount val="8"/>
                  <c:pt idx="0">
                    <c:v>1.5730132295504009</c:v>
                  </c:pt>
                  <c:pt idx="1">
                    <c:v>1.0344071278240454</c:v>
                  </c:pt>
                  <c:pt idx="2">
                    <c:v>1.6929460580912945</c:v>
                  </c:pt>
                  <c:pt idx="3">
                    <c:v>2.7245388345592847</c:v>
                  </c:pt>
                  <c:pt idx="4">
                    <c:v>0.25860178195601324</c:v>
                  </c:pt>
                  <c:pt idx="5">
                    <c:v>1.0297788847973794</c:v>
                  </c:pt>
                  <c:pt idx="6">
                    <c:v>1.1970936378593691</c:v>
                  </c:pt>
                  <c:pt idx="7">
                    <c:v>6.5840150082265954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val>
            <c:numRef>
              <c:f>(Glioblastoma!$L$115,Glioblastoma!$L$112,Glioblastoma!$L$109,Glioblastoma!$L$106,Glioblastoma!$L$103,Glioblastoma!$L$100,Glioblastoma!$L$97,Glioblastoma!$L$94)</c:f>
              <c:numCache>
                <c:formatCode>0.000</c:formatCode>
                <c:ptCount val="8"/>
                <c:pt idx="0">
                  <c:v>102.19751037344399</c:v>
                </c:pt>
                <c:pt idx="1">
                  <c:v>99.996680497925297</c:v>
                </c:pt>
                <c:pt idx="2">
                  <c:v>104.34190871369293</c:v>
                </c:pt>
                <c:pt idx="3">
                  <c:v>102.47966804979252</c:v>
                </c:pt>
                <c:pt idx="4">
                  <c:v>99.883817427385907</c:v>
                </c:pt>
                <c:pt idx="5">
                  <c:v>102.31037344398339</c:v>
                </c:pt>
                <c:pt idx="6">
                  <c:v>104.84979253112033</c:v>
                </c:pt>
                <c:pt idx="7">
                  <c:v>102.90290456431535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5A5-455E-96B8-C49073E92099}"/>
            </c:ext>
          </c:extLst>
        </c:ser>
        <c:ser>
          <c:idx val="3"/>
          <c:order val="2"/>
          <c:tx>
            <c:strRef>
              <c:f>Glioblastoma!$Q$21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Glioblastoma!$Q$22:$Q$29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5A5-455E-96B8-C49073E92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3673280"/>
        <c:axId val="-1043677088"/>
        <c:extLst/>
      </c:lineChart>
      <c:catAx>
        <c:axId val="-104367328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7088"/>
        <c:crosses val="autoZero"/>
        <c:auto val="1"/>
        <c:lblAlgn val="ctr"/>
        <c:lblOffset val="100"/>
        <c:noMultiLvlLbl val="0"/>
      </c:catAx>
      <c:valAx>
        <c:axId val="-1043677088"/>
        <c:scaling>
          <c:orientation val="minMax"/>
          <c:max val="140"/>
          <c:min val="0"/>
        </c:scaling>
        <c:delete val="0"/>
        <c:axPos val="l"/>
        <c:title>
          <c:tx>
            <c:strRef>
              <c:f>Glioblastoma!$O$35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3280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4361046919344287"/>
          <c:h val="0.24321754774307899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Melanoma!$O$34</c:f>
          <c:strCache>
            <c:ptCount val="1"/>
            <c:pt idx="0">
              <c:v>Malignant Melanoma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01921935285364"/>
          <c:y val="8.578284511489212E-2"/>
          <c:w val="0.79156326886354211"/>
          <c:h val="0.74903024282323016"/>
        </c:manualLayout>
      </c:layout>
      <c:lineChart>
        <c:grouping val="standard"/>
        <c:varyColors val="0"/>
        <c:ser>
          <c:idx val="0"/>
          <c:order val="0"/>
          <c:tx>
            <c:strRef>
              <c:f>Melanoma!$F$36</c:f>
              <c:strCache>
                <c:ptCount val="1"/>
                <c:pt idx="0">
                  <c:v>Infinimin PBS</c:v>
                </c:pt>
              </c:strCache>
            </c:strRef>
          </c:tx>
          <c:spPr>
            <a:ln>
              <a:solidFill>
                <a:srgbClr val="996633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843153391227747E-2"/>
                  <c:y val="4.8962638133660759E-2"/>
                </c:manualLayout>
              </c:layout>
              <c:tx>
                <c:strRef>
                  <c:f>Melanoma!$P$67</c:f>
                  <c:strCache>
                    <c:ptCount val="1"/>
                    <c:pt idx="0">
                      <c:v>*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913083586637902E-2"/>
                      <c:h val="9.3766567268900189E-2"/>
                    </c:manualLayout>
                  </c15:layout>
                  <c15:dlblFieldTable>
                    <c15:dlblFTEntry>
                      <c15:txfldGUID>{9A39693C-274C-46D3-884D-D3BBF9D3DF81}</c15:txfldGUID>
                      <c15:f>Melanoma!$P$67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175-4E15-B0C5-84F8E36AB32D}"/>
                </c:ext>
              </c:extLst>
            </c:dLbl>
            <c:dLbl>
              <c:idx val="1"/>
              <c:layout>
                <c:manualLayout>
                  <c:x val="-3.7377102500382009E-2"/>
                  <c:y val="6.7018698473951935E-2"/>
                </c:manualLayout>
              </c:layout>
              <c:tx>
                <c:strRef>
                  <c:f>Melanoma!$P$64</c:f>
                  <c:strCache>
                    <c:ptCount val="1"/>
                    <c:pt idx="0">
                      <c:v>**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791249390151878E-2"/>
                      <c:h val="9.9105139449219434E-2"/>
                    </c:manualLayout>
                  </c15:layout>
                  <c15:dlblFieldTable>
                    <c15:dlblFTEntry>
                      <c15:txfldGUID>{2E3FD242-E844-4E5D-BE6A-ECAAF084F936}</c15:txfldGUID>
                      <c15:f>Melanoma!$P$64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175-4E15-B0C5-84F8E36AB32D}"/>
                </c:ext>
              </c:extLst>
            </c:dLbl>
            <c:dLbl>
              <c:idx val="2"/>
              <c:tx>
                <c:strRef>
                  <c:f>Melanoma!$P$61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{60687694-DA87-4D17-B7A8-003F305F79A4}</c15:txfldGUID>
                      <c15:f>Melanoma!$P$61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175-4E15-B0C5-84F8E36AB32D}"/>
                </c:ext>
              </c:extLst>
            </c:dLbl>
            <c:dLbl>
              <c:idx val="3"/>
              <c:tx>
                <c:strRef>
                  <c:f>Melanoma!$P$58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{4D36F6B1-0EAD-4EDC-BE9A-B5D465FB144F}</c15:txfldGUID>
                      <c15:f>Melanoma!$P$58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175-4E15-B0C5-84F8E36AB32D}"/>
                </c:ext>
              </c:extLst>
            </c:dLbl>
            <c:dLbl>
              <c:idx val="4"/>
              <c:tx>
                <c:strRef>
                  <c:f>Melanoma!$P$55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{13789AEF-9984-416D-838A-2BEAA1CAFC8A}</c15:txfldGUID>
                      <c15:f>Melanoma!$P$55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175-4E15-B0C5-84F8E36AB32D}"/>
                </c:ext>
              </c:extLst>
            </c:dLbl>
            <c:dLbl>
              <c:idx val="5"/>
              <c:tx>
                <c:strRef>
                  <c:f>Melanoma!$P$52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{2435160F-E7B6-4D23-ABC0-5FA269DEC587}</c15:txfldGUID>
                      <c15:f>Melanoma!$P$52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175-4E15-B0C5-84F8E36AB32D}"/>
                </c:ext>
              </c:extLst>
            </c:dLbl>
            <c:dLbl>
              <c:idx val="6"/>
              <c:tx>
                <c:strRef>
                  <c:f>Melanoma!$P$49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{2B07DB71-4132-4B39-A885-C4DF0727A39A}</c15:txfldGUID>
                      <c15:f>Melanoma!$P$49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175-4E15-B0C5-84F8E36AB32D}"/>
                </c:ext>
              </c:extLst>
            </c:dLbl>
            <c:dLbl>
              <c:idx val="7"/>
              <c:layout>
                <c:manualLayout>
                  <c:x val="-3.6389540474366155E-2"/>
                  <c:y val="5.0247465356954922E-2"/>
                </c:manualLayout>
              </c:layout>
              <c:tx>
                <c:strRef>
                  <c:f>Melanoma!$P$46</c:f>
                  <c:strCache>
                    <c:ptCount val="1"/>
                    <c:pt idx="0">
                      <c:v>**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797333610861842E-2"/>
                      <c:h val="0.10266942641641817"/>
                    </c:manualLayout>
                  </c15:layout>
                  <c15:dlblFieldTable>
                    <c15:dlblFTEntry>
                      <c15:txfldGUID>{9BA12C9C-9FA1-4545-8A27-92EA040E5F03}</c15:txfldGUID>
                      <c15:f>Melanoma!$P$46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7AC-4978-AB56-2CA20AF29D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(Melanoma!$M$67,Melanoma!$M$64,Melanoma!$M$61,Melanoma!$M$58,Melanoma!$M$55,Melanoma!$M$52,Melanoma!$M$49,Melanoma!$M$46)</c:f>
                <c:numCache>
                  <c:formatCode>General</c:formatCode>
                  <c:ptCount val="8"/>
                  <c:pt idx="0">
                    <c:v>0.96107727665651765</c:v>
                  </c:pt>
                  <c:pt idx="1">
                    <c:v>0.62187353195421879</c:v>
                  </c:pt>
                  <c:pt idx="2">
                    <c:v>1.5389286739957595</c:v>
                  </c:pt>
                  <c:pt idx="3">
                    <c:v>1.8604740464830414</c:v>
                  </c:pt>
                  <c:pt idx="4">
                    <c:v>5.0968427548998578</c:v>
                  </c:pt>
                  <c:pt idx="5">
                    <c:v>1.8064346653690309</c:v>
                  </c:pt>
                  <c:pt idx="6">
                    <c:v>0.6421023255722228</c:v>
                  </c:pt>
                  <c:pt idx="7">
                    <c:v>0.25907113935179077</c:v>
                  </c:pt>
                </c:numCache>
              </c:numRef>
            </c:plus>
            <c:minus>
              <c:numRef>
                <c:f>(Melanoma!$M$67,Melanoma!$M$64,Melanoma!$M$61,Melanoma!$M$58,Melanoma!$M$55,Melanoma!$M$52,Melanoma!$M$49,Melanoma!$M$46)</c:f>
                <c:numCache>
                  <c:formatCode>General</c:formatCode>
                  <c:ptCount val="8"/>
                  <c:pt idx="0">
                    <c:v>0.96107727665651765</c:v>
                  </c:pt>
                  <c:pt idx="1">
                    <c:v>0.62187353195421879</c:v>
                  </c:pt>
                  <c:pt idx="2">
                    <c:v>1.5389286739957595</c:v>
                  </c:pt>
                  <c:pt idx="3">
                    <c:v>1.8604740464830414</c:v>
                  </c:pt>
                  <c:pt idx="4">
                    <c:v>5.0968427548998578</c:v>
                  </c:pt>
                  <c:pt idx="5">
                    <c:v>1.8064346653690309</c:v>
                  </c:pt>
                  <c:pt idx="6">
                    <c:v>0.6421023255722228</c:v>
                  </c:pt>
                  <c:pt idx="7">
                    <c:v>0.25907113935179077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Melanoma!$R$22:$R$29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(Melanoma!$L$67,Melanoma!$L$64,Melanoma!$L$61,Melanoma!$L$58,Melanoma!$L$55,Melanoma!$L$52,Melanoma!$L$49,Melanoma!$L$46)</c:f>
              <c:numCache>
                <c:formatCode>0.000</c:formatCode>
                <c:ptCount val="8"/>
                <c:pt idx="0">
                  <c:v>101.9833536532683</c:v>
                </c:pt>
                <c:pt idx="1">
                  <c:v>102.53823187765796</c:v>
                </c:pt>
                <c:pt idx="2">
                  <c:v>98.588804515825544</c:v>
                </c:pt>
                <c:pt idx="3">
                  <c:v>99.078402949110568</c:v>
                </c:pt>
                <c:pt idx="4">
                  <c:v>97.087369320418176</c:v>
                </c:pt>
                <c:pt idx="5">
                  <c:v>97.250568798179827</c:v>
                </c:pt>
                <c:pt idx="6">
                  <c:v>101.03679668225061</c:v>
                </c:pt>
                <c:pt idx="7">
                  <c:v>96.434571409371472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C-4978-AB56-2CA20AF29DAD}"/>
            </c:ext>
          </c:extLst>
        </c:ser>
        <c:ser>
          <c:idx val="1"/>
          <c:order val="1"/>
          <c:tx>
            <c:strRef>
              <c:f>Melanoma!$F$37</c:f>
              <c:strCache>
                <c:ptCount val="1"/>
                <c:pt idx="0">
                  <c:v>Infinimin Ethanol</c:v>
                </c:pt>
              </c:strCache>
            </c:strRef>
          </c:tx>
          <c:spPr>
            <a:ln>
              <a:solidFill>
                <a:srgbClr val="8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</a:ln>
            </c:spPr>
          </c:marker>
          <c:dLbls>
            <c:dLbl>
              <c:idx val="0"/>
              <c:tx>
                <c:strRef>
                  <c:f>Melanoma!$P$91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{FDB7EF44-E8D9-4768-85FE-C287E56314AA}</c15:txfldGUID>
                      <c15:f>Melanoma!$P$91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175-4E15-B0C5-84F8E36AB32D}"/>
                </c:ext>
              </c:extLst>
            </c:dLbl>
            <c:dLbl>
              <c:idx val="1"/>
              <c:tx>
                <c:strRef>
                  <c:f>Melanoma!$P$88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{75FFB8C9-B3DA-402B-B00D-A720A69C5D60}</c15:txfldGUID>
                      <c15:f>Melanoma!$P$88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175-4E15-B0C5-84F8E36AB32D}"/>
                </c:ext>
              </c:extLst>
            </c:dLbl>
            <c:dLbl>
              <c:idx val="2"/>
              <c:tx>
                <c:strRef>
                  <c:f>Melanoma!$P$85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{37F1BD07-29E0-46A5-A3BD-ECD4C66ACC46}</c15:txfldGUID>
                      <c15:f>Melanoma!$P$85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8175-4E15-B0C5-84F8E36AB32D}"/>
                </c:ext>
              </c:extLst>
            </c:dLbl>
            <c:dLbl>
              <c:idx val="3"/>
              <c:tx>
                <c:strRef>
                  <c:f>Melanoma!$P$82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{5B62470E-2AE3-4BBB-BB2E-0F916571580F}</c15:txfldGUID>
                      <c15:f>Melanoma!$P$82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8175-4E15-B0C5-84F8E36AB32D}"/>
                </c:ext>
              </c:extLst>
            </c:dLbl>
            <c:dLbl>
              <c:idx val="4"/>
              <c:tx>
                <c:strRef>
                  <c:f>Melanoma!$P$79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{ED14491C-4E11-4AEE-8A73-56E5361895A0}</c15:txfldGUID>
                      <c15:f>Melanoma!$P$79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8175-4E15-B0C5-84F8E36AB32D}"/>
                </c:ext>
              </c:extLst>
            </c:dLbl>
            <c:dLbl>
              <c:idx val="5"/>
              <c:tx>
                <c:strRef>
                  <c:f>Melanoma!$P$76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{285D7F7C-569C-4669-AA43-8ED7AA831268}</c15:txfldGUID>
                      <c15:f>Melanoma!$P$76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8175-4E15-B0C5-84F8E36AB32D}"/>
                </c:ext>
              </c:extLst>
            </c:dLbl>
            <c:dLbl>
              <c:idx val="6"/>
              <c:tx>
                <c:strRef>
                  <c:f>Melanoma!$P$73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{ADFBC9F4-52E2-495B-83E2-982871854B48}</c15:txfldGUID>
                      <c15:f>Melanoma!$P$73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8175-4E15-B0C5-84F8E36AB32D}"/>
                </c:ext>
              </c:extLst>
            </c:dLbl>
            <c:dLbl>
              <c:idx val="7"/>
              <c:tx>
                <c:strRef>
                  <c:f>Melanoma!$P$70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{EFD83C2F-E104-43A0-A97C-BD5723C86024}</c15:txfldGUID>
                      <c15:f>Melanoma!$P$70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8175-4E15-B0C5-84F8E36AB3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(Melanoma!$M$91,Melanoma!$M$88,Melanoma!$M$85,Melanoma!$M$82,Melanoma!$M$79,Melanoma!$M$76,Melanoma!$M$73,Melanoma!$M$70)</c:f>
                <c:numCache>
                  <c:formatCode>General</c:formatCode>
                  <c:ptCount val="8"/>
                  <c:pt idx="0">
                    <c:v>1.93458508523072</c:v>
                  </c:pt>
                  <c:pt idx="1">
                    <c:v>2.0516452788841</c:v>
                  </c:pt>
                  <c:pt idx="2">
                    <c:v>0.14957479204403029</c:v>
                  </c:pt>
                  <c:pt idx="3">
                    <c:v>2.8079796913652313</c:v>
                  </c:pt>
                  <c:pt idx="4">
                    <c:v>4.7488524258322764</c:v>
                  </c:pt>
                  <c:pt idx="5">
                    <c:v>1.6799244056315839</c:v>
                  </c:pt>
                  <c:pt idx="6">
                    <c:v>0.61150824717677221</c:v>
                  </c:pt>
                  <c:pt idx="7">
                    <c:v>3.4647522023698976</c:v>
                  </c:pt>
                </c:numCache>
              </c:numRef>
            </c:plus>
            <c:minus>
              <c:numRef>
                <c:f>(Melanoma!$M$91,Melanoma!$M$88,Melanoma!$M$85,Melanoma!$M$82,Melanoma!$M$79,Melanoma!$M$76,Melanoma!$M$73,Melanoma!$M$70)</c:f>
                <c:numCache>
                  <c:formatCode>General</c:formatCode>
                  <c:ptCount val="8"/>
                  <c:pt idx="0">
                    <c:v>1.93458508523072</c:v>
                  </c:pt>
                  <c:pt idx="1">
                    <c:v>2.0516452788841</c:v>
                  </c:pt>
                  <c:pt idx="2">
                    <c:v>0.14957479204403029</c:v>
                  </c:pt>
                  <c:pt idx="3">
                    <c:v>2.8079796913652313</c:v>
                  </c:pt>
                  <c:pt idx="4">
                    <c:v>4.7488524258322764</c:v>
                  </c:pt>
                  <c:pt idx="5">
                    <c:v>1.6799244056315839</c:v>
                  </c:pt>
                  <c:pt idx="6">
                    <c:v>0.61150824717677221</c:v>
                  </c:pt>
                  <c:pt idx="7">
                    <c:v>3.4647522023698976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Melanoma!$R$22:$R$29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(Melanoma!$L$91,Melanoma!$L$88,Melanoma!$L$85,Melanoma!$L$82,Melanoma!$L$79,Melanoma!$L$76,Melanoma!$L$73,Melanoma!$L$70)</c:f>
              <c:numCache>
                <c:formatCode>0.000</c:formatCode>
                <c:ptCount val="8"/>
                <c:pt idx="0">
                  <c:v>101.59167490664028</c:v>
                </c:pt>
                <c:pt idx="1">
                  <c:v>101.23263605556461</c:v>
                </c:pt>
                <c:pt idx="2">
                  <c:v>103.06047020649532</c:v>
                </c:pt>
                <c:pt idx="3">
                  <c:v>101.75487438440196</c:v>
                </c:pt>
                <c:pt idx="4">
                  <c:v>107.79325506158381</c:v>
                </c:pt>
                <c:pt idx="5">
                  <c:v>107.23837683719411</c:v>
                </c:pt>
                <c:pt idx="6">
                  <c:v>108.77245192815383</c:v>
                </c:pt>
                <c:pt idx="7">
                  <c:v>97.903366709226518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C-4978-AB56-2CA20AF29DAD}"/>
            </c:ext>
          </c:extLst>
        </c:ser>
        <c:ser>
          <c:idx val="2"/>
          <c:order val="2"/>
          <c:tx>
            <c:strRef>
              <c:f>Melanoma!$F$38</c:f>
              <c:strCache>
                <c:ptCount val="1"/>
                <c:pt idx="0">
                  <c:v>Ethanol control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(Melanoma!$M$115,Melanoma!$M$112,Melanoma!$M$109,Melanoma!$M$106,Melanoma!$M$103,Melanoma!$M$100,Melanoma!$M$97,Melanoma!$M$94)</c:f>
                <c:numCache>
                  <c:formatCode>General</c:formatCode>
                  <c:ptCount val="8"/>
                  <c:pt idx="0">
                    <c:v>3.9122969064494395</c:v>
                  </c:pt>
                  <c:pt idx="1">
                    <c:v>2.1122829662766782</c:v>
                  </c:pt>
                  <c:pt idx="2">
                    <c:v>0.68543780659900888</c:v>
                  </c:pt>
                  <c:pt idx="3">
                    <c:v>0.74787396022011743</c:v>
                  </c:pt>
                  <c:pt idx="4">
                    <c:v>2.3316402541661869</c:v>
                  </c:pt>
                  <c:pt idx="5">
                    <c:v>3.6493972288068033</c:v>
                  </c:pt>
                  <c:pt idx="6">
                    <c:v>1.8170193340707546</c:v>
                  </c:pt>
                  <c:pt idx="7">
                    <c:v>2.5200451467223166</c:v>
                  </c:pt>
                </c:numCache>
              </c:numRef>
            </c:plus>
            <c:minus>
              <c:numRef>
                <c:f>(Melanoma!$M$115,Melanoma!$M$112,Melanoma!$M$109,Melanoma!$M$106,Melanoma!$M$103,Melanoma!$M$100,Melanoma!$M$97,Melanoma!$M$94)</c:f>
                <c:numCache>
                  <c:formatCode>General</c:formatCode>
                  <c:ptCount val="8"/>
                  <c:pt idx="0">
                    <c:v>3.9122969064494395</c:v>
                  </c:pt>
                  <c:pt idx="1">
                    <c:v>2.1122829662766782</c:v>
                  </c:pt>
                  <c:pt idx="2">
                    <c:v>0.68543780659900888</c:v>
                  </c:pt>
                  <c:pt idx="3">
                    <c:v>0.74787396022011743</c:v>
                  </c:pt>
                  <c:pt idx="4">
                    <c:v>2.3316402541661869</c:v>
                  </c:pt>
                  <c:pt idx="5">
                    <c:v>3.6493972288068033</c:v>
                  </c:pt>
                  <c:pt idx="6">
                    <c:v>1.8170193340707546</c:v>
                  </c:pt>
                  <c:pt idx="7">
                    <c:v>2.5200451467223166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val>
            <c:numRef>
              <c:f>(Melanoma!$L$115,Melanoma!$L$112,Melanoma!$L$109,Melanoma!$L$106,Melanoma!$L$103,Melanoma!$L$100,Melanoma!$L$97,Melanoma!$L$94)</c:f>
              <c:numCache>
                <c:formatCode>0.000</c:formatCode>
                <c:ptCount val="8"/>
                <c:pt idx="0">
                  <c:v>101.16735626445995</c:v>
                </c:pt>
                <c:pt idx="1">
                  <c:v>99.437441800186249</c:v>
                </c:pt>
                <c:pt idx="2">
                  <c:v>98.00128639588354</c:v>
                </c:pt>
                <c:pt idx="3">
                  <c:v>101.68959459329729</c:v>
                </c:pt>
                <c:pt idx="4">
                  <c:v>105.63902195512973</c:v>
                </c:pt>
                <c:pt idx="5">
                  <c:v>108.67453224149682</c:v>
                </c:pt>
                <c:pt idx="6">
                  <c:v>105.90014111954842</c:v>
                </c:pt>
                <c:pt idx="7">
                  <c:v>99.11104284466289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C-4978-AB56-2CA20AF29DAD}"/>
            </c:ext>
          </c:extLst>
        </c:ser>
        <c:ser>
          <c:idx val="3"/>
          <c:order val="3"/>
          <c:tx>
            <c:strRef>
              <c:f>Melanoma!$Q$21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Melanoma!$Q$22:$Q$29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5-4E15-B0C5-84F8E36AB3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43670560"/>
        <c:axId val="-1043668928"/>
      </c:lineChart>
      <c:catAx>
        <c:axId val="-10436705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68928"/>
        <c:crosses val="autoZero"/>
        <c:auto val="1"/>
        <c:lblAlgn val="ctr"/>
        <c:lblOffset val="100"/>
        <c:noMultiLvlLbl val="0"/>
      </c:catAx>
      <c:valAx>
        <c:axId val="-1043668928"/>
        <c:scaling>
          <c:orientation val="minMax"/>
          <c:max val="140"/>
          <c:min val="0"/>
        </c:scaling>
        <c:delete val="0"/>
        <c:axPos val="l"/>
        <c:title>
          <c:tx>
            <c:strRef>
              <c:f>Melanoma!$O$35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0560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4285726887012976"/>
          <c:h val="0.24802586105383276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Melanoma!$O$34</c:f>
          <c:strCache>
            <c:ptCount val="1"/>
            <c:pt idx="0">
              <c:v>Malignant Melanoma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01921935285364"/>
          <c:y val="8.578284511489212E-2"/>
          <c:w val="0.79156326886354211"/>
          <c:h val="0.74903024282323016"/>
        </c:manualLayout>
      </c:layout>
      <c:lineChart>
        <c:grouping val="standard"/>
        <c:varyColors val="0"/>
        <c:ser>
          <c:idx val="0"/>
          <c:order val="0"/>
          <c:tx>
            <c:strRef>
              <c:f>Melanoma!$F$36</c:f>
              <c:strCache>
                <c:ptCount val="1"/>
                <c:pt idx="0">
                  <c:v>Infinimin PBS</c:v>
                </c:pt>
              </c:strCache>
            </c:strRef>
          </c:tx>
          <c:spPr>
            <a:ln>
              <a:solidFill>
                <a:srgbClr val="996633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843153391227747E-2"/>
                  <c:y val="4.8962638133660759E-2"/>
                </c:manualLayout>
              </c:layout>
              <c:tx>
                <c:strRef>
                  <c:f>Melanoma!$P$67</c:f>
                  <c:strCache>
                    <c:ptCount val="1"/>
                    <c:pt idx="0">
                      <c:v>*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913083586637902E-2"/>
                      <c:h val="9.3766567268900189E-2"/>
                    </c:manualLayout>
                  </c15:layout>
                  <c15:dlblFieldTable>
                    <c15:dlblFTEntry>
                      <c15:txfldGUID>{D38FC100-07E6-4467-AC54-E04F199C65DD}</c15:txfldGUID>
                      <c15:f>Melanoma!$P$67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FF1-4062-B1FC-8557E9DFE934}"/>
                </c:ext>
              </c:extLst>
            </c:dLbl>
            <c:dLbl>
              <c:idx val="1"/>
              <c:layout>
                <c:manualLayout>
                  <c:x val="-3.7377102500382009E-2"/>
                  <c:y val="6.7018698473951935E-2"/>
                </c:manualLayout>
              </c:layout>
              <c:tx>
                <c:strRef>
                  <c:f>Melanoma!$P$64</c:f>
                  <c:strCache>
                    <c:ptCount val="1"/>
                    <c:pt idx="0">
                      <c:v>**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791249390151878E-2"/>
                      <c:h val="9.9105139449219434E-2"/>
                    </c:manualLayout>
                  </c15:layout>
                  <c15:dlblFieldTable>
                    <c15:dlblFTEntry>
                      <c15:txfldGUID>{C59C262D-63DA-4783-8862-FCA2894DB6B1}</c15:txfldGUID>
                      <c15:f>Melanoma!$P$64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FF1-4062-B1FC-8557E9DFE934}"/>
                </c:ext>
              </c:extLst>
            </c:dLbl>
            <c:dLbl>
              <c:idx val="2"/>
              <c:tx>
                <c:strRef>
                  <c:f>Melanoma!$P$61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{C0A09811-ACC2-4F73-BA35-78654EAE2DBE}</c15:txfldGUID>
                      <c15:f>Melanoma!$P$61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FF1-4062-B1FC-8557E9DFE934}"/>
                </c:ext>
              </c:extLst>
            </c:dLbl>
            <c:dLbl>
              <c:idx val="3"/>
              <c:tx>
                <c:strRef>
                  <c:f>Melanoma!$P$58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{A3CC45CF-3061-4325-BC1E-EA38C8AD67B2}</c15:txfldGUID>
                      <c15:f>Melanoma!$P$58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FF1-4062-B1FC-8557E9DFE934}"/>
                </c:ext>
              </c:extLst>
            </c:dLbl>
            <c:dLbl>
              <c:idx val="4"/>
              <c:tx>
                <c:strRef>
                  <c:f>Melanoma!$P$55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{26043FEA-6B44-4210-B725-F470E7E2D0A2}</c15:txfldGUID>
                      <c15:f>Melanoma!$P$55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FF1-4062-B1FC-8557E9DFE934}"/>
                </c:ext>
              </c:extLst>
            </c:dLbl>
            <c:dLbl>
              <c:idx val="5"/>
              <c:tx>
                <c:strRef>
                  <c:f>Melanoma!$P$52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{80952042-262E-49EE-9C6A-41A9C2D239AF}</c15:txfldGUID>
                      <c15:f>Melanoma!$P$52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FF1-4062-B1FC-8557E9DFE934}"/>
                </c:ext>
              </c:extLst>
            </c:dLbl>
            <c:dLbl>
              <c:idx val="6"/>
              <c:tx>
                <c:strRef>
                  <c:f>Melanoma!$P$49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{FDDD6797-B238-4D8A-BDD9-31188A03D383}</c15:txfldGUID>
                      <c15:f>Melanoma!$P$49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FF1-4062-B1FC-8557E9DFE934}"/>
                </c:ext>
              </c:extLst>
            </c:dLbl>
            <c:dLbl>
              <c:idx val="7"/>
              <c:layout>
                <c:manualLayout>
                  <c:x val="-3.6389540474366155E-2"/>
                  <c:y val="5.0247465356954922E-2"/>
                </c:manualLayout>
              </c:layout>
              <c:tx>
                <c:strRef>
                  <c:f>Melanoma!$P$46</c:f>
                  <c:strCache>
                    <c:ptCount val="1"/>
                    <c:pt idx="0">
                      <c:v>**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797333610861842E-2"/>
                      <c:h val="0.10266942641641817"/>
                    </c:manualLayout>
                  </c15:layout>
                  <c15:dlblFieldTable>
                    <c15:dlblFTEntry>
                      <c15:txfldGUID>{2B5287AD-8B48-4D4B-BD66-FEBB3ECC6A80}</c15:txfldGUID>
                      <c15:f>Melanoma!$P$46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FF1-4062-B1FC-8557E9DFE9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(Melanoma!$M$67,Melanoma!$M$64,Melanoma!$M$61,Melanoma!$M$58,Melanoma!$M$55,Melanoma!$M$52,Melanoma!$M$49,Melanoma!$M$46)</c:f>
                <c:numCache>
                  <c:formatCode>General</c:formatCode>
                  <c:ptCount val="8"/>
                  <c:pt idx="0">
                    <c:v>0.96107727665651765</c:v>
                  </c:pt>
                  <c:pt idx="1">
                    <c:v>0.62187353195421879</c:v>
                  </c:pt>
                  <c:pt idx="2">
                    <c:v>1.5389286739957595</c:v>
                  </c:pt>
                  <c:pt idx="3">
                    <c:v>1.8604740464830414</c:v>
                  </c:pt>
                  <c:pt idx="4">
                    <c:v>5.0968427548998578</c:v>
                  </c:pt>
                  <c:pt idx="5">
                    <c:v>1.8064346653690309</c:v>
                  </c:pt>
                  <c:pt idx="6">
                    <c:v>0.6421023255722228</c:v>
                  </c:pt>
                  <c:pt idx="7">
                    <c:v>0.25907113935179077</c:v>
                  </c:pt>
                </c:numCache>
              </c:numRef>
            </c:plus>
            <c:minus>
              <c:numRef>
                <c:f>(Melanoma!$M$67,Melanoma!$M$64,Melanoma!$M$61,Melanoma!$M$58,Melanoma!$M$55,Melanoma!$M$52,Melanoma!$M$49,Melanoma!$M$46)</c:f>
                <c:numCache>
                  <c:formatCode>General</c:formatCode>
                  <c:ptCount val="8"/>
                  <c:pt idx="0">
                    <c:v>0.96107727665651765</c:v>
                  </c:pt>
                  <c:pt idx="1">
                    <c:v>0.62187353195421879</c:v>
                  </c:pt>
                  <c:pt idx="2">
                    <c:v>1.5389286739957595</c:v>
                  </c:pt>
                  <c:pt idx="3">
                    <c:v>1.8604740464830414</c:v>
                  </c:pt>
                  <c:pt idx="4">
                    <c:v>5.0968427548998578</c:v>
                  </c:pt>
                  <c:pt idx="5">
                    <c:v>1.8064346653690309</c:v>
                  </c:pt>
                  <c:pt idx="6">
                    <c:v>0.6421023255722228</c:v>
                  </c:pt>
                  <c:pt idx="7">
                    <c:v>0.25907113935179077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Melanoma!$R$22:$R$29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(Melanoma!$L$67,Melanoma!$L$64,Melanoma!$L$61,Melanoma!$L$58,Melanoma!$L$55,Melanoma!$L$52,Melanoma!$L$49,Melanoma!$L$46)</c:f>
              <c:numCache>
                <c:formatCode>0.000</c:formatCode>
                <c:ptCount val="8"/>
                <c:pt idx="0">
                  <c:v>101.9833536532683</c:v>
                </c:pt>
                <c:pt idx="1">
                  <c:v>102.53823187765796</c:v>
                </c:pt>
                <c:pt idx="2">
                  <c:v>98.588804515825544</c:v>
                </c:pt>
                <c:pt idx="3">
                  <c:v>99.078402949110568</c:v>
                </c:pt>
                <c:pt idx="4">
                  <c:v>97.087369320418176</c:v>
                </c:pt>
                <c:pt idx="5">
                  <c:v>97.250568798179827</c:v>
                </c:pt>
                <c:pt idx="6">
                  <c:v>101.03679668225061</c:v>
                </c:pt>
                <c:pt idx="7">
                  <c:v>96.434571409371472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F1-4062-B1FC-8557E9DFE934}"/>
            </c:ext>
          </c:extLst>
        </c:ser>
        <c:ser>
          <c:idx val="3"/>
          <c:order val="1"/>
          <c:tx>
            <c:strRef>
              <c:f>Melanoma!$Q$21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Melanoma!$Q$22:$Q$29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FF1-4062-B1FC-8557E9DFE9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43670560"/>
        <c:axId val="-1043668928"/>
      </c:lineChart>
      <c:catAx>
        <c:axId val="-10436705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68928"/>
        <c:crosses val="autoZero"/>
        <c:auto val="1"/>
        <c:lblAlgn val="ctr"/>
        <c:lblOffset val="100"/>
        <c:noMultiLvlLbl val="0"/>
      </c:catAx>
      <c:valAx>
        <c:axId val="-1043668928"/>
        <c:scaling>
          <c:orientation val="minMax"/>
          <c:max val="140"/>
          <c:min val="0"/>
        </c:scaling>
        <c:delete val="0"/>
        <c:axPos val="l"/>
        <c:title>
          <c:tx>
            <c:strRef>
              <c:f>Melanoma!$O$35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0560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4285726887012976"/>
          <c:h val="0.15983950546202791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Melanoma!$O$34</c:f>
          <c:strCache>
            <c:ptCount val="1"/>
            <c:pt idx="0">
              <c:v>Malignant Melanoma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01921935285364"/>
          <c:y val="8.578284511489212E-2"/>
          <c:w val="0.79156326886354211"/>
          <c:h val="0.74903024282323016"/>
        </c:manualLayout>
      </c:layout>
      <c:lineChart>
        <c:grouping val="standard"/>
        <c:varyColors val="0"/>
        <c:ser>
          <c:idx val="1"/>
          <c:order val="0"/>
          <c:tx>
            <c:strRef>
              <c:f>Melanoma!$F$37</c:f>
              <c:strCache>
                <c:ptCount val="1"/>
                <c:pt idx="0">
                  <c:v>Infinimin Ethanol</c:v>
                </c:pt>
              </c:strCache>
            </c:strRef>
          </c:tx>
          <c:spPr>
            <a:ln>
              <a:solidFill>
                <a:srgbClr val="8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</a:ln>
            </c:spPr>
          </c:marker>
          <c:dLbls>
            <c:dLbl>
              <c:idx val="0"/>
              <c:tx>
                <c:strRef>
                  <c:f>Melanoma!$P$91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{895AC9EC-2A22-48CD-AE83-A92C7EBBF3DC}</c15:txfldGUID>
                      <c15:f>Melanoma!$P$91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564-4A24-80E7-9D65F61B06B0}"/>
                </c:ext>
              </c:extLst>
            </c:dLbl>
            <c:dLbl>
              <c:idx val="1"/>
              <c:tx>
                <c:strRef>
                  <c:f>Melanoma!$P$88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{86DAA8D8-D9BE-4AAC-87B2-B7691046E8A1}</c15:txfldGUID>
                      <c15:f>Melanoma!$P$88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A564-4A24-80E7-9D65F61B06B0}"/>
                </c:ext>
              </c:extLst>
            </c:dLbl>
            <c:dLbl>
              <c:idx val="2"/>
              <c:tx>
                <c:strRef>
                  <c:f>Melanoma!$P$85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{343FD2B6-2871-4776-9FA7-2C11D75B9B76}</c15:txfldGUID>
                      <c15:f>Melanoma!$P$85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A564-4A24-80E7-9D65F61B06B0}"/>
                </c:ext>
              </c:extLst>
            </c:dLbl>
            <c:dLbl>
              <c:idx val="3"/>
              <c:tx>
                <c:strRef>
                  <c:f>Melanoma!$P$82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{DB18575C-1842-461F-AA28-880D3E3A76E7}</c15:txfldGUID>
                      <c15:f>Melanoma!$P$82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A564-4A24-80E7-9D65F61B06B0}"/>
                </c:ext>
              </c:extLst>
            </c:dLbl>
            <c:dLbl>
              <c:idx val="4"/>
              <c:tx>
                <c:strRef>
                  <c:f>Melanoma!$P$79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{B977C69B-45E6-4EBA-9906-159839C35623}</c15:txfldGUID>
                      <c15:f>Melanoma!$P$79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A564-4A24-80E7-9D65F61B06B0}"/>
                </c:ext>
              </c:extLst>
            </c:dLbl>
            <c:dLbl>
              <c:idx val="5"/>
              <c:tx>
                <c:strRef>
                  <c:f>Melanoma!$P$76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{62EAE951-F412-48FA-A342-0270CE6027EA}</c15:txfldGUID>
                      <c15:f>Melanoma!$P$76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A564-4A24-80E7-9D65F61B06B0}"/>
                </c:ext>
              </c:extLst>
            </c:dLbl>
            <c:dLbl>
              <c:idx val="6"/>
              <c:tx>
                <c:strRef>
                  <c:f>Melanoma!$P$73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{524F74D9-4EC2-4CB5-A501-79C045662B3E}</c15:txfldGUID>
                      <c15:f>Melanoma!$P$73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A564-4A24-80E7-9D65F61B06B0}"/>
                </c:ext>
              </c:extLst>
            </c:dLbl>
            <c:dLbl>
              <c:idx val="7"/>
              <c:tx>
                <c:strRef>
                  <c:f>Melanoma!$P$70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{A7907137-7D32-4028-934A-64F0C0F0D26A}</c15:txfldGUID>
                      <c15:f>Melanoma!$P$70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A564-4A24-80E7-9D65F61B06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(Melanoma!$M$91,Melanoma!$M$88,Melanoma!$M$85,Melanoma!$M$82,Melanoma!$M$79,Melanoma!$M$76,Melanoma!$M$73,Melanoma!$M$70)</c:f>
                <c:numCache>
                  <c:formatCode>General</c:formatCode>
                  <c:ptCount val="8"/>
                  <c:pt idx="0">
                    <c:v>1.93458508523072</c:v>
                  </c:pt>
                  <c:pt idx="1">
                    <c:v>2.0516452788841</c:v>
                  </c:pt>
                  <c:pt idx="2">
                    <c:v>0.14957479204403029</c:v>
                  </c:pt>
                  <c:pt idx="3">
                    <c:v>2.8079796913652313</c:v>
                  </c:pt>
                  <c:pt idx="4">
                    <c:v>4.7488524258322764</c:v>
                  </c:pt>
                  <c:pt idx="5">
                    <c:v>1.6799244056315839</c:v>
                  </c:pt>
                  <c:pt idx="6">
                    <c:v>0.61150824717677221</c:v>
                  </c:pt>
                  <c:pt idx="7">
                    <c:v>3.4647522023698976</c:v>
                  </c:pt>
                </c:numCache>
              </c:numRef>
            </c:plus>
            <c:minus>
              <c:numRef>
                <c:f>(Melanoma!$M$91,Melanoma!$M$88,Melanoma!$M$85,Melanoma!$M$82,Melanoma!$M$79,Melanoma!$M$76,Melanoma!$M$73,Melanoma!$M$70)</c:f>
                <c:numCache>
                  <c:formatCode>General</c:formatCode>
                  <c:ptCount val="8"/>
                  <c:pt idx="0">
                    <c:v>1.93458508523072</c:v>
                  </c:pt>
                  <c:pt idx="1">
                    <c:v>2.0516452788841</c:v>
                  </c:pt>
                  <c:pt idx="2">
                    <c:v>0.14957479204403029</c:v>
                  </c:pt>
                  <c:pt idx="3">
                    <c:v>2.8079796913652313</c:v>
                  </c:pt>
                  <c:pt idx="4">
                    <c:v>4.7488524258322764</c:v>
                  </c:pt>
                  <c:pt idx="5">
                    <c:v>1.6799244056315839</c:v>
                  </c:pt>
                  <c:pt idx="6">
                    <c:v>0.61150824717677221</c:v>
                  </c:pt>
                  <c:pt idx="7">
                    <c:v>3.4647522023698976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Melanoma!$R$22:$R$29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(Melanoma!$L$91,Melanoma!$L$88,Melanoma!$L$85,Melanoma!$L$82,Melanoma!$L$79,Melanoma!$L$76,Melanoma!$L$73,Melanoma!$L$70)</c:f>
              <c:numCache>
                <c:formatCode>0.000</c:formatCode>
                <c:ptCount val="8"/>
                <c:pt idx="0">
                  <c:v>101.59167490664028</c:v>
                </c:pt>
                <c:pt idx="1">
                  <c:v>101.23263605556461</c:v>
                </c:pt>
                <c:pt idx="2">
                  <c:v>103.06047020649532</c:v>
                </c:pt>
                <c:pt idx="3">
                  <c:v>101.75487438440196</c:v>
                </c:pt>
                <c:pt idx="4">
                  <c:v>107.79325506158381</c:v>
                </c:pt>
                <c:pt idx="5">
                  <c:v>107.23837683719411</c:v>
                </c:pt>
                <c:pt idx="6">
                  <c:v>108.77245192815383</c:v>
                </c:pt>
                <c:pt idx="7">
                  <c:v>97.903366709226518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564-4A24-80E7-9D65F61B06B0}"/>
            </c:ext>
          </c:extLst>
        </c:ser>
        <c:ser>
          <c:idx val="2"/>
          <c:order val="1"/>
          <c:tx>
            <c:strRef>
              <c:f>Melanoma!$F$38</c:f>
              <c:strCache>
                <c:ptCount val="1"/>
                <c:pt idx="0">
                  <c:v>Ethanol control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(Melanoma!$M$115,Melanoma!$M$112,Melanoma!$M$109,Melanoma!$M$106,Melanoma!$M$103,Melanoma!$M$100,Melanoma!$M$97,Melanoma!$M$94)</c:f>
                <c:numCache>
                  <c:formatCode>General</c:formatCode>
                  <c:ptCount val="8"/>
                  <c:pt idx="0">
                    <c:v>3.9122969064494395</c:v>
                  </c:pt>
                  <c:pt idx="1">
                    <c:v>2.1122829662766782</c:v>
                  </c:pt>
                  <c:pt idx="2">
                    <c:v>0.68543780659900888</c:v>
                  </c:pt>
                  <c:pt idx="3">
                    <c:v>0.74787396022011743</c:v>
                  </c:pt>
                  <c:pt idx="4">
                    <c:v>2.3316402541661869</c:v>
                  </c:pt>
                  <c:pt idx="5">
                    <c:v>3.6493972288068033</c:v>
                  </c:pt>
                  <c:pt idx="6">
                    <c:v>1.8170193340707546</c:v>
                  </c:pt>
                  <c:pt idx="7">
                    <c:v>2.5200451467223166</c:v>
                  </c:pt>
                </c:numCache>
              </c:numRef>
            </c:plus>
            <c:minus>
              <c:numRef>
                <c:f>(Melanoma!$M$115,Melanoma!$M$112,Melanoma!$M$109,Melanoma!$M$106,Melanoma!$M$103,Melanoma!$M$100,Melanoma!$M$97,Melanoma!$M$94)</c:f>
                <c:numCache>
                  <c:formatCode>General</c:formatCode>
                  <c:ptCount val="8"/>
                  <c:pt idx="0">
                    <c:v>3.9122969064494395</c:v>
                  </c:pt>
                  <c:pt idx="1">
                    <c:v>2.1122829662766782</c:v>
                  </c:pt>
                  <c:pt idx="2">
                    <c:v>0.68543780659900888</c:v>
                  </c:pt>
                  <c:pt idx="3">
                    <c:v>0.74787396022011743</c:v>
                  </c:pt>
                  <c:pt idx="4">
                    <c:v>2.3316402541661869</c:v>
                  </c:pt>
                  <c:pt idx="5">
                    <c:v>3.6493972288068033</c:v>
                  </c:pt>
                  <c:pt idx="6">
                    <c:v>1.8170193340707546</c:v>
                  </c:pt>
                  <c:pt idx="7">
                    <c:v>2.5200451467223166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val>
            <c:numRef>
              <c:f>(Melanoma!$L$115,Melanoma!$L$112,Melanoma!$L$109,Melanoma!$L$106,Melanoma!$L$103,Melanoma!$L$100,Melanoma!$L$97,Melanoma!$L$94)</c:f>
              <c:numCache>
                <c:formatCode>0.000</c:formatCode>
                <c:ptCount val="8"/>
                <c:pt idx="0">
                  <c:v>101.16735626445995</c:v>
                </c:pt>
                <c:pt idx="1">
                  <c:v>99.437441800186249</c:v>
                </c:pt>
                <c:pt idx="2">
                  <c:v>98.00128639588354</c:v>
                </c:pt>
                <c:pt idx="3">
                  <c:v>101.68959459329729</c:v>
                </c:pt>
                <c:pt idx="4">
                  <c:v>105.63902195512973</c:v>
                </c:pt>
                <c:pt idx="5">
                  <c:v>108.67453224149682</c:v>
                </c:pt>
                <c:pt idx="6">
                  <c:v>105.90014111954842</c:v>
                </c:pt>
                <c:pt idx="7">
                  <c:v>99.11104284466289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564-4A24-80E7-9D65F61B06B0}"/>
            </c:ext>
          </c:extLst>
        </c:ser>
        <c:ser>
          <c:idx val="3"/>
          <c:order val="2"/>
          <c:tx>
            <c:strRef>
              <c:f>Melanoma!$Q$21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Melanoma!$Q$22:$Q$29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564-4A24-80E7-9D65F61B06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43670560"/>
        <c:axId val="-1043668928"/>
      </c:lineChart>
      <c:catAx>
        <c:axId val="-10436705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68928"/>
        <c:crosses val="autoZero"/>
        <c:auto val="1"/>
        <c:lblAlgn val="ctr"/>
        <c:lblOffset val="100"/>
        <c:noMultiLvlLbl val="0"/>
      </c:catAx>
      <c:valAx>
        <c:axId val="-1043668928"/>
        <c:scaling>
          <c:orientation val="minMax"/>
          <c:max val="140"/>
          <c:min val="0"/>
        </c:scaling>
        <c:delete val="0"/>
        <c:axPos val="l"/>
        <c:title>
          <c:tx>
            <c:strRef>
              <c:f>Melanoma!$O$35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0560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4285726887012976"/>
          <c:h val="0.24802586105383276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'Lung Carcinoma'!$O$34</c:f>
          <c:strCache>
            <c:ptCount val="1"/>
            <c:pt idx="0">
              <c:v>Lung Carcinoma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56899306679903"/>
          <c:y val="7.4860381960440522E-2"/>
          <c:w val="0.79156326886354211"/>
          <c:h val="0.74903024282323016"/>
        </c:manualLayout>
      </c:layout>
      <c:lineChart>
        <c:grouping val="standard"/>
        <c:varyColors val="0"/>
        <c:ser>
          <c:idx val="0"/>
          <c:order val="0"/>
          <c:tx>
            <c:strRef>
              <c:f>'Lung Carcinoma'!$F$36</c:f>
              <c:strCache>
                <c:ptCount val="1"/>
                <c:pt idx="0">
                  <c:v>Infinimin PBS</c:v>
                </c:pt>
              </c:strCache>
            </c:strRef>
          </c:tx>
          <c:spPr>
            <a:ln>
              <a:solidFill>
                <a:srgbClr val="996633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'Lung Carcinoma'!$P$67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{59A4500F-CEE8-47DD-86FA-2D395C827A89}</c15:txfldGUID>
                      <c15:f>'Lung Carcinoma'!$P$67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967-40D9-92F4-BC0E9655F70A}"/>
                </c:ext>
              </c:extLst>
            </c:dLbl>
            <c:dLbl>
              <c:idx val="1"/>
              <c:tx>
                <c:strRef>
                  <c:f>'Lung Carcinoma'!$P$64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{51773544-85E2-48A2-A2B1-B7554BE8B89B}</c15:txfldGUID>
                      <c15:f>'Lung Carcinoma'!$P$64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967-40D9-92F4-BC0E9655F70A}"/>
                </c:ext>
              </c:extLst>
            </c:dLbl>
            <c:dLbl>
              <c:idx val="2"/>
              <c:tx>
                <c:strRef>
                  <c:f>'Lung Carcinoma'!$P$61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{CC9D8958-15E1-4BC1-A21A-A7AB08919662}</c15:txfldGUID>
                      <c15:f>'Lung Carcinoma'!$P$61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967-40D9-92F4-BC0E9655F70A}"/>
                </c:ext>
              </c:extLst>
            </c:dLbl>
            <c:dLbl>
              <c:idx val="3"/>
              <c:tx>
                <c:strRef>
                  <c:f>'Lung Carcinoma'!$P$58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{352DEC4C-5C7F-4A7A-8E8B-410644C76F5F}</c15:txfldGUID>
                      <c15:f>'Lung Carcinoma'!$P$58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967-40D9-92F4-BC0E9655F70A}"/>
                </c:ext>
              </c:extLst>
            </c:dLbl>
            <c:dLbl>
              <c:idx val="4"/>
              <c:tx>
                <c:strRef>
                  <c:f>'Lung Carcinoma'!$P$55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{774ABE06-450A-467C-934A-2C5350A59797}</c15:txfldGUID>
                      <c15:f>'Lung Carcinoma'!$P$55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967-40D9-92F4-BC0E9655F70A}"/>
                </c:ext>
              </c:extLst>
            </c:dLbl>
            <c:dLbl>
              <c:idx val="5"/>
              <c:tx>
                <c:strRef>
                  <c:f>'Lung Carcinoma'!$P$52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{FBDE2D00-946A-4580-AB50-D63D5C13A891}</c15:txfldGUID>
                      <c15:f>'Lung Carcinoma'!$P$52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967-40D9-92F4-BC0E9655F70A}"/>
                </c:ext>
              </c:extLst>
            </c:dLbl>
            <c:dLbl>
              <c:idx val="6"/>
              <c:tx>
                <c:strRef>
                  <c:f>'Lung Carcinoma'!$P$49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{52A8828D-B025-496F-BEEE-A0F3839FE03E}</c15:txfldGUID>
                      <c15:f>'Lung Carcinoma'!$P$49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967-40D9-92F4-BC0E9655F70A}"/>
                </c:ext>
              </c:extLst>
            </c:dLbl>
            <c:dLbl>
              <c:idx val="7"/>
              <c:layout>
                <c:manualLayout>
                  <c:x val="-2.8429036826766816E-2"/>
                  <c:y val="6.588887834560829E-2"/>
                </c:manualLayout>
              </c:layout>
              <c:tx>
                <c:strRef>
                  <c:f>'Lung Carcinoma'!$P$46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{264BC22F-3E4C-4880-B383-B177B6BD0381}</c15:txfldGUID>
                      <c15:f>'Lung Carcinoma'!$P$46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922-4119-A86B-F4647BCF7B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('Lung Carcinoma'!$M$67,'Lung Carcinoma'!$M$64,'Lung Carcinoma'!$M$61,'Lung Carcinoma'!$M$58,'Lung Carcinoma'!$M$55,'Lung Carcinoma'!$M$52,'Lung Carcinoma'!$M$49,'Lung Carcinoma'!$M$46)</c:f>
                <c:numCache>
                  <c:formatCode>General</c:formatCode>
                  <c:ptCount val="8"/>
                  <c:pt idx="0">
                    <c:v>0.82452434508197481</c:v>
                  </c:pt>
                  <c:pt idx="1">
                    <c:v>1.4089478184971764</c:v>
                  </c:pt>
                  <c:pt idx="2">
                    <c:v>0.75568904473441656</c:v>
                  </c:pt>
                  <c:pt idx="3">
                    <c:v>3.2939721787380978</c:v>
                  </c:pt>
                  <c:pt idx="4">
                    <c:v>2.2307917195544307</c:v>
                  </c:pt>
                  <c:pt idx="5">
                    <c:v>1.7451890936042507</c:v>
                  </c:pt>
                  <c:pt idx="6">
                    <c:v>0.75568904473440845</c:v>
                  </c:pt>
                  <c:pt idx="7">
                    <c:v>5.1438689911418987</c:v>
                  </c:pt>
                </c:numCache>
              </c:numRef>
            </c:plus>
            <c:minus>
              <c:numRef>
                <c:f>('Lung Carcinoma'!$M$67,'Lung Carcinoma'!$M$64,'Lung Carcinoma'!$M$61,'Lung Carcinoma'!$M$58,'Lung Carcinoma'!$M$55,'Lung Carcinoma'!$M$52,'Lung Carcinoma'!$M$49,'Lung Carcinoma'!$M$46)</c:f>
                <c:numCache>
                  <c:formatCode>General</c:formatCode>
                  <c:ptCount val="8"/>
                  <c:pt idx="0">
                    <c:v>0.82452434508197481</c:v>
                  </c:pt>
                  <c:pt idx="1">
                    <c:v>1.4089478184971764</c:v>
                  </c:pt>
                  <c:pt idx="2">
                    <c:v>0.75568904473441656</c:v>
                  </c:pt>
                  <c:pt idx="3">
                    <c:v>3.2939721787380978</c:v>
                  </c:pt>
                  <c:pt idx="4">
                    <c:v>2.2307917195544307</c:v>
                  </c:pt>
                  <c:pt idx="5">
                    <c:v>1.7451890936042507</c:v>
                  </c:pt>
                  <c:pt idx="6">
                    <c:v>0.75568904473440845</c:v>
                  </c:pt>
                  <c:pt idx="7">
                    <c:v>5.1438689911418987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'Lung Carcinoma'!$R$22:$R$29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('Lung Carcinoma'!$L$67,'Lung Carcinoma'!$L$64,'Lung Carcinoma'!$L$61,'Lung Carcinoma'!$L$58,'Lung Carcinoma'!$L$55,'Lung Carcinoma'!$L$52,'Lung Carcinoma'!$L$49,'Lung Carcinoma'!$L$46)</c:f>
              <c:numCache>
                <c:formatCode>0.000</c:formatCode>
                <c:ptCount val="8"/>
                <c:pt idx="0">
                  <c:v>104.63344969850841</c:v>
                </c:pt>
                <c:pt idx="1">
                  <c:v>104.63344969850844</c:v>
                </c:pt>
                <c:pt idx="2">
                  <c:v>104.15741034592196</c:v>
                </c:pt>
                <c:pt idx="3">
                  <c:v>100.15867978419551</c:v>
                </c:pt>
                <c:pt idx="4">
                  <c:v>101.58679784195498</c:v>
                </c:pt>
                <c:pt idx="5">
                  <c:v>104.25261821643926</c:v>
                </c:pt>
                <c:pt idx="6">
                  <c:v>100.72992700729931</c:v>
                </c:pt>
                <c:pt idx="7">
                  <c:v>88.352903840050786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2-4119-A86B-F4647BCF7BC3}"/>
            </c:ext>
          </c:extLst>
        </c:ser>
        <c:ser>
          <c:idx val="1"/>
          <c:order val="1"/>
          <c:tx>
            <c:strRef>
              <c:f>'Lung Carcinoma'!$F$37</c:f>
              <c:strCache>
                <c:ptCount val="1"/>
                <c:pt idx="0">
                  <c:v>Infinimin Ethanol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rgbClr val="8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</a:ln>
            </c:spPr>
          </c:marker>
          <c:dLbls>
            <c:dLbl>
              <c:idx val="0"/>
              <c:tx>
                <c:strRef>
                  <c:f>'Lung Carcinoma'!$P$91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{48CBB7BA-D9E5-4B36-B9EF-840ACE1680D7}</c15:txfldGUID>
                      <c15:f>'Lung Carcinoma'!$P$91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DC2-4476-BE2A-35FB6E8C5FA5}"/>
                </c:ext>
              </c:extLst>
            </c:dLbl>
            <c:dLbl>
              <c:idx val="1"/>
              <c:tx>
                <c:strRef>
                  <c:f>'Lung Carcinoma'!$P$88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{EFBDD45E-FF34-482A-8F48-5C20539608CC}</c15:txfldGUID>
                      <c15:f>'Lung Carcinoma'!$P$88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DC2-4476-BE2A-35FB6E8C5FA5}"/>
                </c:ext>
              </c:extLst>
            </c:dLbl>
            <c:dLbl>
              <c:idx val="2"/>
              <c:tx>
                <c:strRef>
                  <c:f>'Lung Carcinoma'!$P$85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{66C68207-C2D4-4081-A113-96E2099EC6CF}</c15:txfldGUID>
                      <c15:f>'Lung Carcinoma'!$P$85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DC2-4476-BE2A-35FB6E8C5FA5}"/>
                </c:ext>
              </c:extLst>
            </c:dLbl>
            <c:dLbl>
              <c:idx val="3"/>
              <c:tx>
                <c:strRef>
                  <c:f>'Lung Carcinoma'!$P$82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{7F0ACF91-CC7C-48F4-A26F-C74697C41CE4}</c15:txfldGUID>
                      <c15:f>'Lung Carcinoma'!$P$82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DC2-4476-BE2A-35FB6E8C5FA5}"/>
                </c:ext>
              </c:extLst>
            </c:dLbl>
            <c:dLbl>
              <c:idx val="4"/>
              <c:tx>
                <c:strRef>
                  <c:f>'Lung Carcinoma'!$P$79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{EE8F9202-A0C4-46EC-815D-DCBA2BBA65AF}</c15:txfldGUID>
                      <c15:f>'Lung Carcinoma'!$P$79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DC2-4476-BE2A-35FB6E8C5FA5}"/>
                </c:ext>
              </c:extLst>
            </c:dLbl>
            <c:dLbl>
              <c:idx val="5"/>
              <c:tx>
                <c:strRef>
                  <c:f>'Lung Carcinoma'!$P$76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{8065A5CC-005F-4A77-848A-013A5F6B8C61}</c15:txfldGUID>
                      <c15:f>'Lung Carcinoma'!$P$76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DC2-4476-BE2A-35FB6E8C5FA5}"/>
                </c:ext>
              </c:extLst>
            </c:dLbl>
            <c:dLbl>
              <c:idx val="6"/>
              <c:tx>
                <c:strRef>
                  <c:f>'Lung Carcinoma'!$P$73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{81AC0D97-08FA-482C-B831-D9B20F8F4515}</c15:txfldGUID>
                      <c15:f>'Lung Carcinoma'!$P$73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DC2-4476-BE2A-35FB6E8C5FA5}"/>
                </c:ext>
              </c:extLst>
            </c:dLbl>
            <c:dLbl>
              <c:idx val="7"/>
              <c:tx>
                <c:strRef>
                  <c:f>'Lung Carcinoma'!$P$70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{2D375D7E-8F55-4078-AABD-8F123931141A}</c15:txfldGUID>
                      <c15:f>'Lung Carcinoma'!$P$70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DC2-4476-BE2A-35FB6E8C5F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('Lung Carcinoma'!$M$91,'Lung Carcinoma'!$M$88,'Lung Carcinoma'!$M$85,'Lung Carcinoma'!$M$82,'Lung Carcinoma'!$M$79,'Lung Carcinoma'!$M$76,'Lung Carcinoma'!$M$73,'Lung Carcinoma'!$M$70)</c:f>
                <c:numCache>
                  <c:formatCode>General</c:formatCode>
                  <c:ptCount val="8"/>
                  <c:pt idx="0">
                    <c:v>2.9728648040614352</c:v>
                  </c:pt>
                  <c:pt idx="1">
                    <c:v>3.0294958889299921</c:v>
                  </c:pt>
                  <c:pt idx="2">
                    <c:v>3.0294958889299726</c:v>
                  </c:pt>
                  <c:pt idx="3">
                    <c:v>3.0227561789376498</c:v>
                  </c:pt>
                  <c:pt idx="4">
                    <c:v>0.59457296081228694</c:v>
                  </c:pt>
                  <c:pt idx="5">
                    <c:v>0.43629727340107738</c:v>
                  </c:pt>
                  <c:pt idx="6">
                    <c:v>4.7135108071672107</c:v>
                  </c:pt>
                  <c:pt idx="7">
                    <c:v>4.5907572648331962</c:v>
                  </c:pt>
                </c:numCache>
                <c:extLst xmlns:c15="http://schemas.microsoft.com/office/drawing/2012/chart"/>
              </c:numRef>
            </c:plus>
            <c:minus>
              <c:numRef>
                <c:f>('Lung Carcinoma'!$M$91,'Lung Carcinoma'!$M$88,'Lung Carcinoma'!$M$85,'Lung Carcinoma'!$M$82,'Lung Carcinoma'!$M$79,'Lung Carcinoma'!$M$76,'Lung Carcinoma'!$M$73,'Lung Carcinoma'!$M$70)</c:f>
                <c:numCache>
                  <c:formatCode>General</c:formatCode>
                  <c:ptCount val="8"/>
                  <c:pt idx="0">
                    <c:v>2.9728648040614352</c:v>
                  </c:pt>
                  <c:pt idx="1">
                    <c:v>3.0294958889299921</c:v>
                  </c:pt>
                  <c:pt idx="2">
                    <c:v>3.0294958889299726</c:v>
                  </c:pt>
                  <c:pt idx="3">
                    <c:v>3.0227561789376498</c:v>
                  </c:pt>
                  <c:pt idx="4">
                    <c:v>0.59457296081228694</c:v>
                  </c:pt>
                  <c:pt idx="5">
                    <c:v>0.43629727340107738</c:v>
                  </c:pt>
                  <c:pt idx="6">
                    <c:v>4.7135108071672107</c:v>
                  </c:pt>
                  <c:pt idx="7">
                    <c:v>4.5907572648331962</c:v>
                  </c:pt>
                </c:numCache>
                <c:extLst xmlns:c15="http://schemas.microsoft.com/office/drawing/2012/chart"/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'Lung Carcinoma'!$R$22:$R$29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  <c:extLst xmlns:c15="http://schemas.microsoft.com/office/drawing/2012/chart"/>
            </c:strRef>
          </c:cat>
          <c:val>
            <c:numRef>
              <c:f>('Lung Carcinoma'!$L$91,'Lung Carcinoma'!$L$88,'Lung Carcinoma'!$L$85,'Lung Carcinoma'!$L$82,'Lung Carcinoma'!$L$79,'Lung Carcinoma'!$L$76,'Lung Carcinoma'!$L$73,'Lung Carcinoma'!$L$70)</c:f>
              <c:numCache>
                <c:formatCode>0.000</c:formatCode>
                <c:ptCount val="8"/>
                <c:pt idx="0">
                  <c:v>105.49032053316409</c:v>
                </c:pt>
                <c:pt idx="1">
                  <c:v>103.15772770549036</c:v>
                </c:pt>
                <c:pt idx="2">
                  <c:v>107.15645826721678</c:v>
                </c:pt>
                <c:pt idx="3">
                  <c:v>107.87051729609648</c:v>
                </c:pt>
                <c:pt idx="4">
                  <c:v>109.20342748333864</c:v>
                </c:pt>
                <c:pt idx="5">
                  <c:v>105.96635988575059</c:v>
                </c:pt>
                <c:pt idx="6">
                  <c:v>111.48841637575374</c:v>
                </c:pt>
                <c:pt idx="7">
                  <c:v>106.34719136781978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922-4119-A86B-F4647BCF7BC3}"/>
            </c:ext>
          </c:extLst>
        </c:ser>
        <c:ser>
          <c:idx val="2"/>
          <c:order val="2"/>
          <c:tx>
            <c:strRef>
              <c:f>'Lung Carcinoma'!$F$38</c:f>
              <c:strCache>
                <c:ptCount val="1"/>
                <c:pt idx="0">
                  <c:v>Ethanol control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('Lung Carcinoma'!$M$115,'Lung Carcinoma'!$M$112,'Lung Carcinoma'!$M$109,'Lung Carcinoma'!$M$106,'Lung Carcinoma'!$M$103,'Lung Carcinoma'!$M$100,'Lung Carcinoma'!$M$97,'Lung Carcinoma'!$M$94)</c:f>
                <c:numCache>
                  <c:formatCode>General</c:formatCode>
                  <c:ptCount val="8"/>
                  <c:pt idx="0">
                    <c:v>1.1543340831147597</c:v>
                  </c:pt>
                  <c:pt idx="1">
                    <c:v>1.721657377342922</c:v>
                  </c:pt>
                  <c:pt idx="2">
                    <c:v>1.6241246057662839</c:v>
                  </c:pt>
                  <c:pt idx="3">
                    <c:v>3.3674527166919752</c:v>
                  </c:pt>
                  <c:pt idx="4">
                    <c:v>0.57124722310377507</c:v>
                  </c:pt>
                  <c:pt idx="5">
                    <c:v>1.6490486901639576</c:v>
                  </c:pt>
                  <c:pt idx="6">
                    <c:v>3.1418597270707664</c:v>
                  </c:pt>
                  <c:pt idx="7">
                    <c:v>3.2482492115325989</c:v>
                  </c:pt>
                </c:numCache>
              </c:numRef>
            </c:plus>
            <c:minus>
              <c:numRef>
                <c:f>('Lung Carcinoma'!$M$115,'Lung Carcinoma'!$M$112,'Lung Carcinoma'!$M$109,'Lung Carcinoma'!$M$106,'Lung Carcinoma'!$M$103,'Lung Carcinoma'!$M$100,'Lung Carcinoma'!$M$97,'Lung Carcinoma'!$M$94)</c:f>
                <c:numCache>
                  <c:formatCode>General</c:formatCode>
                  <c:ptCount val="8"/>
                  <c:pt idx="0">
                    <c:v>1.1543340831147597</c:v>
                  </c:pt>
                  <c:pt idx="1">
                    <c:v>1.721657377342922</c:v>
                  </c:pt>
                  <c:pt idx="2">
                    <c:v>1.6241246057662839</c:v>
                  </c:pt>
                  <c:pt idx="3">
                    <c:v>3.3674527166919752</c:v>
                  </c:pt>
                  <c:pt idx="4">
                    <c:v>0.57124722310377507</c:v>
                  </c:pt>
                  <c:pt idx="5">
                    <c:v>1.6490486901639576</c:v>
                  </c:pt>
                  <c:pt idx="6">
                    <c:v>3.1418597270707664</c:v>
                  </c:pt>
                  <c:pt idx="7">
                    <c:v>3.2482492115325989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val>
            <c:numRef>
              <c:f>('Lung Carcinoma'!$L$115,'Lung Carcinoma'!$L$112,'Lung Carcinoma'!$L$109,'Lung Carcinoma'!$L$106,'Lung Carcinoma'!$L$103,'Lung Carcinoma'!$L$100,'Lung Carcinoma'!$L$97,'Lung Carcinoma'!$L$94)</c:f>
              <c:numCache>
                <c:formatCode>0.000</c:formatCode>
                <c:ptCount val="8"/>
                <c:pt idx="0">
                  <c:v>107.68010155506191</c:v>
                </c:pt>
                <c:pt idx="1">
                  <c:v>103.49095525230091</c:v>
                </c:pt>
                <c:pt idx="2">
                  <c:v>108.25134877816568</c:v>
                </c:pt>
                <c:pt idx="3">
                  <c:v>107.58489368454461</c:v>
                </c:pt>
                <c:pt idx="4">
                  <c:v>101.58679784195498</c:v>
                </c:pt>
                <c:pt idx="5">
                  <c:v>98.064106632815012</c:v>
                </c:pt>
                <c:pt idx="6">
                  <c:v>104.72865756902574</c:v>
                </c:pt>
                <c:pt idx="7">
                  <c:v>102.63408441764523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22-4119-A86B-F4647BCF7BC3}"/>
            </c:ext>
          </c:extLst>
        </c:ser>
        <c:ser>
          <c:idx val="3"/>
          <c:order val="3"/>
          <c:tx>
            <c:strRef>
              <c:f>'Lung Carcinoma'!$Q$21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'Lung Carcinoma'!$Q$22:$Q$29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7-40D9-92F4-BC0E9655F7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43674368"/>
        <c:axId val="-1040899296"/>
        <c:extLst/>
      </c:lineChart>
      <c:catAx>
        <c:axId val="-104367436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0899296"/>
        <c:crosses val="autoZero"/>
        <c:auto val="1"/>
        <c:lblAlgn val="ctr"/>
        <c:lblOffset val="100"/>
        <c:noMultiLvlLbl val="0"/>
      </c:catAx>
      <c:valAx>
        <c:axId val="-1040899296"/>
        <c:scaling>
          <c:orientation val="minMax"/>
          <c:max val="140"/>
          <c:min val="0"/>
        </c:scaling>
        <c:delete val="0"/>
        <c:axPos val="l"/>
        <c:title>
          <c:tx>
            <c:strRef>
              <c:f>'Lung Carcinoma'!$O$35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4368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5553004712859534"/>
          <c:h val="0.20338483880057806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'Lung Carcinoma'!$O$34</c:f>
          <c:strCache>
            <c:ptCount val="1"/>
            <c:pt idx="0">
              <c:v>Lung Carcinoma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56899306679903"/>
          <c:y val="7.4860381960440522E-2"/>
          <c:w val="0.79156326886354211"/>
          <c:h val="0.74903024282323016"/>
        </c:manualLayout>
      </c:layout>
      <c:lineChart>
        <c:grouping val="standard"/>
        <c:varyColors val="0"/>
        <c:ser>
          <c:idx val="0"/>
          <c:order val="0"/>
          <c:tx>
            <c:strRef>
              <c:f>'Lung Carcinoma'!$F$36</c:f>
              <c:strCache>
                <c:ptCount val="1"/>
                <c:pt idx="0">
                  <c:v>Infinimin PBS</c:v>
                </c:pt>
              </c:strCache>
            </c:strRef>
          </c:tx>
          <c:spPr>
            <a:ln>
              <a:solidFill>
                <a:srgbClr val="996633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6633"/>
              </a:solidFill>
              <a:ln>
                <a:solidFill>
                  <a:srgbClr val="996633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'Lung Carcinoma'!$P$67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{0C0C2861-BAFD-415B-B6F5-C018EE4B5D4A}</c15:txfldGUID>
                      <c15:f>'Lung Carcinoma'!$P$67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DF3-403A-93B9-B20667FBEA81}"/>
                </c:ext>
              </c:extLst>
            </c:dLbl>
            <c:dLbl>
              <c:idx val="1"/>
              <c:tx>
                <c:strRef>
                  <c:f>'Lung Carcinoma'!$P$64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{352E30AE-A038-4089-8557-D30C705DA325}</c15:txfldGUID>
                      <c15:f>'Lung Carcinoma'!$P$64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DF3-403A-93B9-B20667FBEA81}"/>
                </c:ext>
              </c:extLst>
            </c:dLbl>
            <c:dLbl>
              <c:idx val="2"/>
              <c:tx>
                <c:strRef>
                  <c:f>'Lung Carcinoma'!$P$61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{DA01FCBA-E65B-4629-A4A6-4FA41D26925D}</c15:txfldGUID>
                      <c15:f>'Lung Carcinoma'!$P$61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DF3-403A-93B9-B20667FBEA81}"/>
                </c:ext>
              </c:extLst>
            </c:dLbl>
            <c:dLbl>
              <c:idx val="3"/>
              <c:tx>
                <c:strRef>
                  <c:f>'Lung Carcinoma'!$P$58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{7395FAD4-D3C3-4475-A32F-0E95C2E424EB}</c15:txfldGUID>
                      <c15:f>'Lung Carcinoma'!$P$58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DF3-403A-93B9-B20667FBEA81}"/>
                </c:ext>
              </c:extLst>
            </c:dLbl>
            <c:dLbl>
              <c:idx val="4"/>
              <c:tx>
                <c:strRef>
                  <c:f>'Lung Carcinoma'!$P$55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{010C9B81-7040-4EBF-9508-87C876191592}</c15:txfldGUID>
                      <c15:f>'Lung Carcinoma'!$P$55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DF3-403A-93B9-B20667FBEA81}"/>
                </c:ext>
              </c:extLst>
            </c:dLbl>
            <c:dLbl>
              <c:idx val="5"/>
              <c:tx>
                <c:strRef>
                  <c:f>'Lung Carcinoma'!$P$52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{AFD7AAC2-FF57-464E-946A-3DC220223086}</c15:txfldGUID>
                      <c15:f>'Lung Carcinoma'!$P$52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DF3-403A-93B9-B20667FBEA81}"/>
                </c:ext>
              </c:extLst>
            </c:dLbl>
            <c:dLbl>
              <c:idx val="6"/>
              <c:tx>
                <c:strRef>
                  <c:f>'Lung Carcinoma'!$P$49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{D69469AA-4329-4841-812B-24B7510DE0DB}</c15:txfldGUID>
                      <c15:f>'Lung Carcinoma'!$P$49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DF3-403A-93B9-B20667FBEA81}"/>
                </c:ext>
              </c:extLst>
            </c:dLbl>
            <c:dLbl>
              <c:idx val="7"/>
              <c:layout>
                <c:manualLayout>
                  <c:x val="-2.8429036826766816E-2"/>
                  <c:y val="6.588887834560829E-2"/>
                </c:manualLayout>
              </c:layout>
              <c:tx>
                <c:strRef>
                  <c:f>'Lung Carcinoma'!$P$46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{40C4C751-D29A-480A-A82B-409997DD9D60}</c15:txfldGUID>
                      <c15:f>'Lung Carcinoma'!$P$46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DF3-403A-93B9-B20667FBE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('Lung Carcinoma'!$M$67,'Lung Carcinoma'!$M$64,'Lung Carcinoma'!$M$61,'Lung Carcinoma'!$M$58,'Lung Carcinoma'!$M$55,'Lung Carcinoma'!$M$52,'Lung Carcinoma'!$M$49,'Lung Carcinoma'!$M$46)</c:f>
                <c:numCache>
                  <c:formatCode>General</c:formatCode>
                  <c:ptCount val="8"/>
                  <c:pt idx="0">
                    <c:v>0.82452434508197481</c:v>
                  </c:pt>
                  <c:pt idx="1">
                    <c:v>1.4089478184971764</c:v>
                  </c:pt>
                  <c:pt idx="2">
                    <c:v>0.75568904473441656</c:v>
                  </c:pt>
                  <c:pt idx="3">
                    <c:v>3.2939721787380978</c:v>
                  </c:pt>
                  <c:pt idx="4">
                    <c:v>2.2307917195544307</c:v>
                  </c:pt>
                  <c:pt idx="5">
                    <c:v>1.7451890936042507</c:v>
                  </c:pt>
                  <c:pt idx="6">
                    <c:v>0.75568904473440845</c:v>
                  </c:pt>
                  <c:pt idx="7">
                    <c:v>5.1438689911418987</c:v>
                  </c:pt>
                </c:numCache>
              </c:numRef>
            </c:plus>
            <c:minus>
              <c:numRef>
                <c:f>('Lung Carcinoma'!$M$67,'Lung Carcinoma'!$M$64,'Lung Carcinoma'!$M$61,'Lung Carcinoma'!$M$58,'Lung Carcinoma'!$M$55,'Lung Carcinoma'!$M$52,'Lung Carcinoma'!$M$49,'Lung Carcinoma'!$M$46)</c:f>
                <c:numCache>
                  <c:formatCode>General</c:formatCode>
                  <c:ptCount val="8"/>
                  <c:pt idx="0">
                    <c:v>0.82452434508197481</c:v>
                  </c:pt>
                  <c:pt idx="1">
                    <c:v>1.4089478184971764</c:v>
                  </c:pt>
                  <c:pt idx="2">
                    <c:v>0.75568904473441656</c:v>
                  </c:pt>
                  <c:pt idx="3">
                    <c:v>3.2939721787380978</c:v>
                  </c:pt>
                  <c:pt idx="4">
                    <c:v>2.2307917195544307</c:v>
                  </c:pt>
                  <c:pt idx="5">
                    <c:v>1.7451890936042507</c:v>
                  </c:pt>
                  <c:pt idx="6">
                    <c:v>0.75568904473440845</c:v>
                  </c:pt>
                  <c:pt idx="7">
                    <c:v>5.1438689911418987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'Lung Carcinoma'!$R$22:$R$29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('Lung Carcinoma'!$L$67,'Lung Carcinoma'!$L$64,'Lung Carcinoma'!$L$61,'Lung Carcinoma'!$L$58,'Lung Carcinoma'!$L$55,'Lung Carcinoma'!$L$52,'Lung Carcinoma'!$L$49,'Lung Carcinoma'!$L$46)</c:f>
              <c:numCache>
                <c:formatCode>0.000</c:formatCode>
                <c:ptCount val="8"/>
                <c:pt idx="0">
                  <c:v>104.63344969850841</c:v>
                </c:pt>
                <c:pt idx="1">
                  <c:v>104.63344969850844</c:v>
                </c:pt>
                <c:pt idx="2">
                  <c:v>104.15741034592196</c:v>
                </c:pt>
                <c:pt idx="3">
                  <c:v>100.15867978419551</c:v>
                </c:pt>
                <c:pt idx="4">
                  <c:v>101.58679784195498</c:v>
                </c:pt>
                <c:pt idx="5">
                  <c:v>104.25261821643926</c:v>
                </c:pt>
                <c:pt idx="6">
                  <c:v>100.72992700729931</c:v>
                </c:pt>
                <c:pt idx="7">
                  <c:v>88.352903840050786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F3-403A-93B9-B20667FBEA81}"/>
            </c:ext>
          </c:extLst>
        </c:ser>
        <c:ser>
          <c:idx val="3"/>
          <c:order val="1"/>
          <c:tx>
            <c:strRef>
              <c:f>'Lung Carcinoma'!$Q$21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'Lung Carcinoma'!$Q$22:$Q$29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DF3-403A-93B9-B20667FBEA8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43674368"/>
        <c:axId val="-1040899296"/>
        <c:extLst/>
      </c:lineChart>
      <c:catAx>
        <c:axId val="-104367436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0899296"/>
        <c:crosses val="autoZero"/>
        <c:auto val="1"/>
        <c:lblAlgn val="ctr"/>
        <c:lblOffset val="100"/>
        <c:noMultiLvlLbl val="0"/>
      </c:catAx>
      <c:valAx>
        <c:axId val="-1040899296"/>
        <c:scaling>
          <c:orientation val="minMax"/>
          <c:max val="140"/>
          <c:min val="0"/>
        </c:scaling>
        <c:delete val="0"/>
        <c:axPos val="l"/>
        <c:title>
          <c:tx>
            <c:strRef>
              <c:f>'Lung Carcinoma'!$O$35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4368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5553004712859534"/>
          <c:h val="0.11723620017800658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'Lung Carcinoma'!$O$34</c:f>
          <c:strCache>
            <c:ptCount val="1"/>
            <c:pt idx="0">
              <c:v>Lung Carcinoma cell viability MTT assay</c:v>
            </c:pt>
          </c:strCache>
        </c:strRef>
      </c:tx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56899306679903"/>
          <c:y val="7.4860381960440522E-2"/>
          <c:w val="0.79156326886354211"/>
          <c:h val="0.74903024282323016"/>
        </c:manualLayout>
      </c:layout>
      <c:lineChart>
        <c:grouping val="standard"/>
        <c:varyColors val="0"/>
        <c:ser>
          <c:idx val="1"/>
          <c:order val="0"/>
          <c:tx>
            <c:strRef>
              <c:f>'Lung Carcinoma'!$F$37</c:f>
              <c:strCache>
                <c:ptCount val="1"/>
                <c:pt idx="0">
                  <c:v>Infinimin Ethanol</c:v>
                </c:pt>
              </c:strCache>
            </c:strRef>
          </c:tx>
          <c:spPr>
            <a:ln>
              <a:solidFill>
                <a:srgbClr val="8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</a:ln>
            </c:spPr>
          </c:marker>
          <c:dLbls>
            <c:dLbl>
              <c:idx val="0"/>
              <c:tx>
                <c:strRef>
                  <c:f>'Lung Carcinoma'!$P$91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{D744BBE4-4835-45A2-B20A-575C7B50CF54}</c15:txfldGUID>
                      <c15:f>'Lung Carcinoma'!$P$91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548-4048-9F8F-FA257D04F9E6}"/>
                </c:ext>
              </c:extLst>
            </c:dLbl>
            <c:dLbl>
              <c:idx val="1"/>
              <c:tx>
                <c:strRef>
                  <c:f>'Lung Carcinoma'!$P$88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{3A28E625-DEB1-49A1-A551-DB7C95E3C204}</c15:txfldGUID>
                      <c15:f>'Lung Carcinoma'!$P$88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548-4048-9F8F-FA257D04F9E6}"/>
                </c:ext>
              </c:extLst>
            </c:dLbl>
            <c:dLbl>
              <c:idx val="2"/>
              <c:tx>
                <c:strRef>
                  <c:f>'Lung Carcinoma'!$P$85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{D6615635-1062-4774-9565-D671168D81E0}</c15:txfldGUID>
                      <c15:f>'Lung Carcinoma'!$P$85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548-4048-9F8F-FA257D04F9E6}"/>
                </c:ext>
              </c:extLst>
            </c:dLbl>
            <c:dLbl>
              <c:idx val="3"/>
              <c:tx>
                <c:strRef>
                  <c:f>'Lung Carcinoma'!$P$82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{FA929858-DADE-4BB2-BFBF-4AC0540540AE}</c15:txfldGUID>
                      <c15:f>'Lung Carcinoma'!$P$82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548-4048-9F8F-FA257D04F9E6}"/>
                </c:ext>
              </c:extLst>
            </c:dLbl>
            <c:dLbl>
              <c:idx val="4"/>
              <c:tx>
                <c:strRef>
                  <c:f>'Lung Carcinoma'!$P$79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{6FBAD280-5FC1-4E3E-9BBD-CD610A6B9150}</c15:txfldGUID>
                      <c15:f>'Lung Carcinoma'!$P$79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548-4048-9F8F-FA257D04F9E6}"/>
                </c:ext>
              </c:extLst>
            </c:dLbl>
            <c:dLbl>
              <c:idx val="5"/>
              <c:tx>
                <c:strRef>
                  <c:f>'Lung Carcinoma'!$P$76</c:f>
                  <c:strCache>
                    <c:ptCount val="1"/>
                    <c:pt idx="0">
                      <c:v>**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{CCE80D56-65ED-4540-88AE-7F242C8EAEB6}</c15:txfldGUID>
                      <c15:f>'Lung Carcinoma'!$P$76</c15:f>
                      <c15:dlblFieldTableCache>
                        <c:ptCount val="1"/>
                        <c:pt idx="0">
                          <c:v>**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548-4048-9F8F-FA257D04F9E6}"/>
                </c:ext>
              </c:extLst>
            </c:dLbl>
            <c:dLbl>
              <c:idx val="6"/>
              <c:tx>
                <c:strRef>
                  <c:f>'Lung Carcinoma'!$P$73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{20187951-972A-4CF2-A946-5422DF03F5EA}</c15:txfldGUID>
                      <c15:f>'Lung Carcinoma'!$P$73</c15:f>
                      <c15:dlblFieldTableCache>
                        <c:ptCount val="1"/>
                        <c:pt idx="0">
                          <c:v>*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548-4048-9F8F-FA257D04F9E6}"/>
                </c:ext>
              </c:extLst>
            </c:dLbl>
            <c:dLbl>
              <c:idx val="7"/>
              <c:tx>
                <c:strRef>
                  <c:f>'Lung Carcinoma'!$P$70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{0939AC52-D814-4C1F-A3F5-6AB3C9887013}</c15:txfldGUID>
                      <c15:f>'Lung Carcinoma'!$P$70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548-4048-9F8F-FA257D04F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('Lung Carcinoma'!$M$91,'Lung Carcinoma'!$M$88,'Lung Carcinoma'!$M$85,'Lung Carcinoma'!$M$82,'Lung Carcinoma'!$M$79,'Lung Carcinoma'!$M$76,'Lung Carcinoma'!$M$73,'Lung Carcinoma'!$M$70)</c:f>
                <c:numCache>
                  <c:formatCode>General</c:formatCode>
                  <c:ptCount val="8"/>
                  <c:pt idx="0">
                    <c:v>2.9728648040614352</c:v>
                  </c:pt>
                  <c:pt idx="1">
                    <c:v>3.0294958889299921</c:v>
                  </c:pt>
                  <c:pt idx="2">
                    <c:v>3.0294958889299726</c:v>
                  </c:pt>
                  <c:pt idx="3">
                    <c:v>3.0227561789376498</c:v>
                  </c:pt>
                  <c:pt idx="4">
                    <c:v>0.59457296081228694</c:v>
                  </c:pt>
                  <c:pt idx="5">
                    <c:v>0.43629727340107738</c:v>
                  </c:pt>
                  <c:pt idx="6">
                    <c:v>4.7135108071672107</c:v>
                  </c:pt>
                  <c:pt idx="7">
                    <c:v>4.5907572648331962</c:v>
                  </c:pt>
                </c:numCache>
                <c:extLst xmlns:c15="http://schemas.microsoft.com/office/drawing/2012/chart"/>
              </c:numRef>
            </c:plus>
            <c:minus>
              <c:numRef>
                <c:f>('Lung Carcinoma'!$M$91,'Lung Carcinoma'!$M$88,'Lung Carcinoma'!$M$85,'Lung Carcinoma'!$M$82,'Lung Carcinoma'!$M$79,'Lung Carcinoma'!$M$76,'Lung Carcinoma'!$M$73,'Lung Carcinoma'!$M$70)</c:f>
                <c:numCache>
                  <c:formatCode>General</c:formatCode>
                  <c:ptCount val="8"/>
                  <c:pt idx="0">
                    <c:v>2.9728648040614352</c:v>
                  </c:pt>
                  <c:pt idx="1">
                    <c:v>3.0294958889299921</c:v>
                  </c:pt>
                  <c:pt idx="2">
                    <c:v>3.0294958889299726</c:v>
                  </c:pt>
                  <c:pt idx="3">
                    <c:v>3.0227561789376498</c:v>
                  </c:pt>
                  <c:pt idx="4">
                    <c:v>0.59457296081228694</c:v>
                  </c:pt>
                  <c:pt idx="5">
                    <c:v>0.43629727340107738</c:v>
                  </c:pt>
                  <c:pt idx="6">
                    <c:v>4.7135108071672107</c:v>
                  </c:pt>
                  <c:pt idx="7">
                    <c:v>4.5907572648331962</c:v>
                  </c:pt>
                </c:numCache>
                <c:extLst xmlns:c15="http://schemas.microsoft.com/office/drawing/2012/chart"/>
              </c:numRef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'Lung Carcinoma'!$R$22:$R$29</c:f>
              <c:strCache>
                <c:ptCount val="8"/>
                <c:pt idx="0">
                  <c:v>0.0156</c:v>
                </c:pt>
                <c:pt idx="1">
                  <c:v>0.0313</c:v>
                </c:pt>
                <c:pt idx="2">
                  <c:v>0.0625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 g/L</c:v>
                </c:pt>
              </c:strCache>
            </c:strRef>
          </c:cat>
          <c:val>
            <c:numRef>
              <c:f>('Lung Carcinoma'!$L$91,'Lung Carcinoma'!$L$88,'Lung Carcinoma'!$L$85,'Lung Carcinoma'!$L$82,'Lung Carcinoma'!$L$79,'Lung Carcinoma'!$L$76,'Lung Carcinoma'!$L$73,'Lung Carcinoma'!$L$70)</c:f>
              <c:numCache>
                <c:formatCode>0.000</c:formatCode>
                <c:ptCount val="8"/>
                <c:pt idx="0">
                  <c:v>105.49032053316409</c:v>
                </c:pt>
                <c:pt idx="1">
                  <c:v>103.15772770549036</c:v>
                </c:pt>
                <c:pt idx="2">
                  <c:v>107.15645826721678</c:v>
                </c:pt>
                <c:pt idx="3">
                  <c:v>107.87051729609648</c:v>
                </c:pt>
                <c:pt idx="4">
                  <c:v>109.20342748333864</c:v>
                </c:pt>
                <c:pt idx="5">
                  <c:v>105.96635988575059</c:v>
                </c:pt>
                <c:pt idx="6">
                  <c:v>111.48841637575374</c:v>
                </c:pt>
                <c:pt idx="7">
                  <c:v>106.34719136781978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9548-4048-9F8F-FA257D04F9E6}"/>
            </c:ext>
          </c:extLst>
        </c:ser>
        <c:ser>
          <c:idx val="2"/>
          <c:order val="1"/>
          <c:tx>
            <c:strRef>
              <c:f>'Lung Carcinoma'!$F$38</c:f>
              <c:strCache>
                <c:ptCount val="1"/>
                <c:pt idx="0">
                  <c:v>Ethanol control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('Lung Carcinoma'!$M$115,'Lung Carcinoma'!$M$112,'Lung Carcinoma'!$M$109,'Lung Carcinoma'!$M$106,'Lung Carcinoma'!$M$103,'Lung Carcinoma'!$M$100,'Lung Carcinoma'!$M$97,'Lung Carcinoma'!$M$94)</c:f>
                <c:numCache>
                  <c:formatCode>General</c:formatCode>
                  <c:ptCount val="8"/>
                  <c:pt idx="0">
                    <c:v>1.1543340831147597</c:v>
                  </c:pt>
                  <c:pt idx="1">
                    <c:v>1.721657377342922</c:v>
                  </c:pt>
                  <c:pt idx="2">
                    <c:v>1.6241246057662839</c:v>
                  </c:pt>
                  <c:pt idx="3">
                    <c:v>3.3674527166919752</c:v>
                  </c:pt>
                  <c:pt idx="4">
                    <c:v>0.57124722310377507</c:v>
                  </c:pt>
                  <c:pt idx="5">
                    <c:v>1.6490486901639576</c:v>
                  </c:pt>
                  <c:pt idx="6">
                    <c:v>3.1418597270707664</c:v>
                  </c:pt>
                  <c:pt idx="7">
                    <c:v>3.2482492115325989</c:v>
                  </c:pt>
                </c:numCache>
              </c:numRef>
            </c:plus>
            <c:minus>
              <c:numRef>
                <c:f>('Lung Carcinoma'!$M$115,'Lung Carcinoma'!$M$112,'Lung Carcinoma'!$M$109,'Lung Carcinoma'!$M$106,'Lung Carcinoma'!$M$103,'Lung Carcinoma'!$M$100,'Lung Carcinoma'!$M$97,'Lung Carcinoma'!$M$94)</c:f>
                <c:numCache>
                  <c:formatCode>General</c:formatCode>
                  <c:ptCount val="8"/>
                  <c:pt idx="0">
                    <c:v>1.1543340831147597</c:v>
                  </c:pt>
                  <c:pt idx="1">
                    <c:v>1.721657377342922</c:v>
                  </c:pt>
                  <c:pt idx="2">
                    <c:v>1.6241246057662839</c:v>
                  </c:pt>
                  <c:pt idx="3">
                    <c:v>3.3674527166919752</c:v>
                  </c:pt>
                  <c:pt idx="4">
                    <c:v>0.57124722310377507</c:v>
                  </c:pt>
                  <c:pt idx="5">
                    <c:v>1.6490486901639576</c:v>
                  </c:pt>
                  <c:pt idx="6">
                    <c:v>3.1418597270707664</c:v>
                  </c:pt>
                  <c:pt idx="7">
                    <c:v>3.2482492115325989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val>
            <c:numRef>
              <c:f>('Lung Carcinoma'!$L$115,'Lung Carcinoma'!$L$112,'Lung Carcinoma'!$L$109,'Lung Carcinoma'!$L$106,'Lung Carcinoma'!$L$103,'Lung Carcinoma'!$L$100,'Lung Carcinoma'!$L$97,'Lung Carcinoma'!$L$94)</c:f>
              <c:numCache>
                <c:formatCode>0.000</c:formatCode>
                <c:ptCount val="8"/>
                <c:pt idx="0">
                  <c:v>107.68010155506191</c:v>
                </c:pt>
                <c:pt idx="1">
                  <c:v>103.49095525230091</c:v>
                </c:pt>
                <c:pt idx="2">
                  <c:v>108.25134877816568</c:v>
                </c:pt>
                <c:pt idx="3">
                  <c:v>107.58489368454461</c:v>
                </c:pt>
                <c:pt idx="4">
                  <c:v>101.58679784195498</c:v>
                </c:pt>
                <c:pt idx="5">
                  <c:v>98.064106632815012</c:v>
                </c:pt>
                <c:pt idx="6">
                  <c:v>104.72865756902574</c:v>
                </c:pt>
                <c:pt idx="7">
                  <c:v>102.63408441764523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548-4048-9F8F-FA257D04F9E6}"/>
            </c:ext>
          </c:extLst>
        </c:ser>
        <c:ser>
          <c:idx val="3"/>
          <c:order val="2"/>
          <c:tx>
            <c:strRef>
              <c:f>'Lung Carcinoma'!$Q$21</c:f>
              <c:strCache>
                <c:ptCount val="1"/>
                <c:pt idx="0">
                  <c:v>Untreated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'Lung Carcinoma'!$Q$22:$Q$29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548-4048-9F8F-FA257D04F9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43674368"/>
        <c:axId val="-1040899296"/>
        <c:extLst/>
      </c:lineChart>
      <c:catAx>
        <c:axId val="-104367436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22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0899296"/>
        <c:crosses val="autoZero"/>
        <c:auto val="1"/>
        <c:lblAlgn val="ctr"/>
        <c:lblOffset val="100"/>
        <c:noMultiLvlLbl val="0"/>
      </c:catAx>
      <c:valAx>
        <c:axId val="-1040899296"/>
        <c:scaling>
          <c:orientation val="minMax"/>
          <c:max val="140"/>
          <c:min val="0"/>
        </c:scaling>
        <c:delete val="0"/>
        <c:axPos val="l"/>
        <c:title>
          <c:tx>
            <c:strRef>
              <c:f>'Lung Carcinoma'!$O$35</c:f>
              <c:strCache>
                <c:ptCount val="1"/>
                <c:pt idx="0">
                  <c:v>Percent viable cells</c:v>
                </c:pt>
              </c:strCache>
            </c:strRef>
          </c:tx>
          <c:layout>
            <c:manualLayout>
              <c:xMode val="edge"/>
              <c:yMode val="edge"/>
              <c:x val="5.3805774278215222E-3"/>
              <c:y val="0.32396024715660543"/>
            </c:manualLayout>
          </c:layout>
          <c:overlay val="0"/>
          <c:txPr>
            <a:bodyPr rot="-5400000" vert="horz"/>
            <a:lstStyle/>
            <a:p>
              <a:pPr>
                <a:defRPr sz="1000" b="1">
                  <a:latin typeface="+mn-lt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-1043674368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402115065110355"/>
          <c:y val="0.56949780037254538"/>
          <c:w val="0.25553004712859534"/>
          <c:h val="0.20338483880057806"/>
        </c:manualLayout>
      </c:layout>
      <c:overlay val="1"/>
      <c:txPr>
        <a:bodyPr/>
        <a:lstStyle/>
        <a:p>
          <a:pPr>
            <a:defRPr sz="9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0</xdr:rowOff>
    </xdr:from>
    <xdr:to>
      <xdr:col>27</xdr:col>
      <xdr:colOff>152400</xdr:colOff>
      <xdr:row>41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21</xdr:row>
      <xdr:rowOff>0</xdr:rowOff>
    </xdr:from>
    <xdr:to>
      <xdr:col>36</xdr:col>
      <xdr:colOff>152400</xdr:colOff>
      <xdr:row>41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8ABF28-0C55-435F-9B3F-66FFEB025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0</xdr:colOff>
      <xdr:row>21</xdr:row>
      <xdr:rowOff>0</xdr:rowOff>
    </xdr:from>
    <xdr:to>
      <xdr:col>45</xdr:col>
      <xdr:colOff>152400</xdr:colOff>
      <xdr:row>41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122FCAA-C583-4950-ADC1-09D0162B1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0</xdr:rowOff>
    </xdr:from>
    <xdr:to>
      <xdr:col>27</xdr:col>
      <xdr:colOff>152400</xdr:colOff>
      <xdr:row>41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21</xdr:row>
      <xdr:rowOff>0</xdr:rowOff>
    </xdr:from>
    <xdr:to>
      <xdr:col>36</xdr:col>
      <xdr:colOff>152400</xdr:colOff>
      <xdr:row>41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DBFE77D-2AF8-4CDD-BEF8-46C9AD881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0</xdr:colOff>
      <xdr:row>21</xdr:row>
      <xdr:rowOff>0</xdr:rowOff>
    </xdr:from>
    <xdr:to>
      <xdr:col>45</xdr:col>
      <xdr:colOff>152400</xdr:colOff>
      <xdr:row>41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132ADD-2856-478B-9A4E-3E86F684D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0</xdr:rowOff>
    </xdr:from>
    <xdr:to>
      <xdr:col>27</xdr:col>
      <xdr:colOff>152400</xdr:colOff>
      <xdr:row>41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21</xdr:row>
      <xdr:rowOff>0</xdr:rowOff>
    </xdr:from>
    <xdr:to>
      <xdr:col>36</xdr:col>
      <xdr:colOff>152399</xdr:colOff>
      <xdr:row>41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FB3878-D74D-4D47-A382-367F08719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0</xdr:colOff>
      <xdr:row>21</xdr:row>
      <xdr:rowOff>0</xdr:rowOff>
    </xdr:from>
    <xdr:to>
      <xdr:col>45</xdr:col>
      <xdr:colOff>152399</xdr:colOff>
      <xdr:row>41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6E7E83-10C8-4615-97B9-3F0F91ADF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0</xdr:rowOff>
    </xdr:from>
    <xdr:to>
      <xdr:col>27</xdr:col>
      <xdr:colOff>152400</xdr:colOff>
      <xdr:row>41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21</xdr:row>
      <xdr:rowOff>0</xdr:rowOff>
    </xdr:from>
    <xdr:to>
      <xdr:col>36</xdr:col>
      <xdr:colOff>152400</xdr:colOff>
      <xdr:row>41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09C96B3-81B2-44B5-BEB4-E70BB92D9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0</xdr:colOff>
      <xdr:row>21</xdr:row>
      <xdr:rowOff>0</xdr:rowOff>
    </xdr:from>
    <xdr:to>
      <xdr:col>45</xdr:col>
      <xdr:colOff>152400</xdr:colOff>
      <xdr:row>41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52A9EE8-3080-44EF-A979-087370DDB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0"/>
  <sheetViews>
    <sheetView tabSelected="1" topLeftCell="U16" zoomScale="148" zoomScaleNormal="148" workbookViewId="0">
      <selection activeCell="P3" sqref="P3"/>
    </sheetView>
  </sheetViews>
  <sheetFormatPr defaultColWidth="9.19921875" defaultRowHeight="12.75" x14ac:dyDescent="0.35"/>
  <cols>
    <col min="1" max="1" width="11.53125" style="1" customWidth="1"/>
    <col min="2" max="2" width="9" style="2" bestFit="1" customWidth="1"/>
    <col min="3" max="3" width="9.19921875" style="2"/>
    <col min="4" max="4" width="12.265625" style="2" bestFit="1" customWidth="1"/>
    <col min="5" max="5" width="11.73046875" style="2" customWidth="1"/>
    <col min="6" max="6" width="10.73046875" style="2" bestFit="1" customWidth="1"/>
    <col min="7" max="16384" width="9.19921875" style="2"/>
  </cols>
  <sheetData>
    <row r="1" spans="1:15" ht="13.15" thickBot="1" x14ac:dyDescent="0.4">
      <c r="I1" s="3"/>
      <c r="J1" s="3"/>
      <c r="K1" s="3"/>
      <c r="L1" s="3"/>
      <c r="M1" s="3"/>
      <c r="N1" s="3"/>
      <c r="O1" s="3"/>
    </row>
    <row r="2" spans="1:15" ht="16.149999999999999" thickBot="1" x14ac:dyDescent="0.4">
      <c r="A2" s="84"/>
      <c r="B2" s="12">
        <v>1</v>
      </c>
      <c r="C2" s="12">
        <v>2</v>
      </c>
      <c r="D2" s="13">
        <v>3</v>
      </c>
      <c r="E2" s="12">
        <v>4</v>
      </c>
      <c r="F2" s="12">
        <v>5</v>
      </c>
      <c r="G2" s="12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2"/>
      <c r="O2" s="3"/>
    </row>
    <row r="3" spans="1:15" ht="12.75" customHeight="1" x14ac:dyDescent="0.35">
      <c r="A3" s="102" t="s">
        <v>0</v>
      </c>
      <c r="B3" s="23" t="s">
        <v>44</v>
      </c>
      <c r="C3" s="23" t="s">
        <v>44</v>
      </c>
      <c r="D3" s="23" t="s">
        <v>44</v>
      </c>
      <c r="E3" s="23" t="s">
        <v>44</v>
      </c>
      <c r="F3" s="23" t="s">
        <v>44</v>
      </c>
      <c r="G3" s="23" t="s">
        <v>44</v>
      </c>
      <c r="H3" s="23" t="s">
        <v>44</v>
      </c>
      <c r="I3" s="23" t="s">
        <v>44</v>
      </c>
      <c r="J3" s="23" t="s">
        <v>44</v>
      </c>
      <c r="K3" s="23" t="s">
        <v>44</v>
      </c>
      <c r="L3" s="23" t="s">
        <v>44</v>
      </c>
      <c r="M3" s="23" t="s">
        <v>44</v>
      </c>
      <c r="N3" s="102" t="s">
        <v>0</v>
      </c>
      <c r="O3" s="3"/>
    </row>
    <row r="4" spans="1:15" ht="13.5" customHeight="1" thickBot="1" x14ac:dyDescent="0.4">
      <c r="A4" s="103"/>
      <c r="B4" s="24" t="s">
        <v>9</v>
      </c>
      <c r="C4" s="24" t="s">
        <v>9</v>
      </c>
      <c r="D4" s="24" t="s">
        <v>9</v>
      </c>
      <c r="E4" s="24" t="s">
        <v>9</v>
      </c>
      <c r="F4" s="24" t="s">
        <v>9</v>
      </c>
      <c r="G4" s="24" t="s">
        <v>9</v>
      </c>
      <c r="H4" s="24" t="s">
        <v>9</v>
      </c>
      <c r="I4" s="24" t="s">
        <v>9</v>
      </c>
      <c r="J4" s="24" t="s">
        <v>9</v>
      </c>
      <c r="K4" s="24" t="s">
        <v>9</v>
      </c>
      <c r="L4" s="24" t="s">
        <v>9</v>
      </c>
      <c r="M4" s="24" t="s">
        <v>9</v>
      </c>
      <c r="N4" s="103"/>
      <c r="O4" s="3"/>
    </row>
    <row r="5" spans="1:15" ht="12.75" customHeight="1" x14ac:dyDescent="0.35">
      <c r="A5" s="100" t="s">
        <v>1</v>
      </c>
      <c r="B5" s="23" t="s">
        <v>44</v>
      </c>
      <c r="C5" s="23" t="s">
        <v>44</v>
      </c>
      <c r="D5" s="23" t="s">
        <v>44</v>
      </c>
      <c r="E5" s="23" t="s">
        <v>44</v>
      </c>
      <c r="F5" s="23" t="s">
        <v>44</v>
      </c>
      <c r="G5" s="23" t="s">
        <v>44</v>
      </c>
      <c r="H5" s="23" t="s">
        <v>44</v>
      </c>
      <c r="I5" s="23" t="s">
        <v>44</v>
      </c>
      <c r="J5" s="23" t="s">
        <v>44</v>
      </c>
      <c r="K5" s="23" t="s">
        <v>44</v>
      </c>
      <c r="L5" s="23" t="s">
        <v>44</v>
      </c>
      <c r="M5" s="23" t="s">
        <v>44</v>
      </c>
      <c r="N5" s="100" t="s">
        <v>1</v>
      </c>
      <c r="O5" s="3"/>
    </row>
    <row r="6" spans="1:15" ht="13.5" customHeight="1" thickBot="1" x14ac:dyDescent="0.4">
      <c r="A6" s="104"/>
      <c r="B6" s="25" t="s">
        <v>24</v>
      </c>
      <c r="C6" s="25" t="s">
        <v>24</v>
      </c>
      <c r="D6" s="25" t="s">
        <v>24</v>
      </c>
      <c r="E6" s="27" t="s">
        <v>25</v>
      </c>
      <c r="F6" s="28" t="s">
        <v>25</v>
      </c>
      <c r="G6" s="29" t="s">
        <v>25</v>
      </c>
      <c r="H6" s="31" t="s">
        <v>26</v>
      </c>
      <c r="I6" s="31" t="s">
        <v>26</v>
      </c>
      <c r="J6" s="31" t="s">
        <v>26</v>
      </c>
      <c r="K6" s="33" t="s">
        <v>27</v>
      </c>
      <c r="L6" s="33" t="s">
        <v>27</v>
      </c>
      <c r="M6" s="34" t="s">
        <v>27</v>
      </c>
      <c r="N6" s="104"/>
      <c r="O6" s="3"/>
    </row>
    <row r="7" spans="1:15" ht="12.75" customHeight="1" x14ac:dyDescent="0.35">
      <c r="A7" s="100" t="s">
        <v>2</v>
      </c>
      <c r="B7" s="23" t="s">
        <v>44</v>
      </c>
      <c r="C7" s="23" t="s">
        <v>44</v>
      </c>
      <c r="D7" s="23" t="s">
        <v>44</v>
      </c>
      <c r="E7" s="23" t="s">
        <v>44</v>
      </c>
      <c r="F7" s="23" t="s">
        <v>44</v>
      </c>
      <c r="G7" s="23" t="s">
        <v>44</v>
      </c>
      <c r="H7" s="23" t="s">
        <v>44</v>
      </c>
      <c r="I7" s="23" t="s">
        <v>44</v>
      </c>
      <c r="J7" s="23" t="s">
        <v>44</v>
      </c>
      <c r="K7" s="23" t="s">
        <v>44</v>
      </c>
      <c r="L7" s="23" t="s">
        <v>44</v>
      </c>
      <c r="M7" s="23" t="s">
        <v>44</v>
      </c>
      <c r="N7" s="100" t="s">
        <v>2</v>
      </c>
      <c r="O7" s="3"/>
    </row>
    <row r="8" spans="1:15" ht="13.5" customHeight="1" thickBot="1" x14ac:dyDescent="0.4">
      <c r="A8" s="101"/>
      <c r="B8" s="36" t="s">
        <v>28</v>
      </c>
      <c r="C8" s="37" t="s">
        <v>28</v>
      </c>
      <c r="D8" s="38" t="s">
        <v>28</v>
      </c>
      <c r="E8" s="68" t="s">
        <v>29</v>
      </c>
      <c r="F8" s="68" t="s">
        <v>29</v>
      </c>
      <c r="G8" s="68" t="s">
        <v>29</v>
      </c>
      <c r="H8" s="69" t="s">
        <v>30</v>
      </c>
      <c r="I8" s="69" t="s">
        <v>30</v>
      </c>
      <c r="J8" s="70" t="s">
        <v>30</v>
      </c>
      <c r="K8" s="71" t="s">
        <v>31</v>
      </c>
      <c r="L8" s="71" t="s">
        <v>31</v>
      </c>
      <c r="M8" s="72" t="s">
        <v>31</v>
      </c>
      <c r="N8" s="101"/>
      <c r="O8" s="3"/>
    </row>
    <row r="9" spans="1:15" ht="12.75" customHeight="1" x14ac:dyDescent="0.35">
      <c r="A9" s="100" t="s">
        <v>3</v>
      </c>
      <c r="B9" s="23" t="s">
        <v>44</v>
      </c>
      <c r="C9" s="23" t="s">
        <v>44</v>
      </c>
      <c r="D9" s="23" t="s">
        <v>44</v>
      </c>
      <c r="E9" s="23" t="s">
        <v>44</v>
      </c>
      <c r="F9" s="23" t="s">
        <v>44</v>
      </c>
      <c r="G9" s="23" t="s">
        <v>44</v>
      </c>
      <c r="H9" s="23" t="s">
        <v>44</v>
      </c>
      <c r="I9" s="23" t="s">
        <v>44</v>
      </c>
      <c r="J9" s="23" t="s">
        <v>44</v>
      </c>
      <c r="K9" s="23" t="s">
        <v>44</v>
      </c>
      <c r="L9" s="23" t="s">
        <v>44</v>
      </c>
      <c r="M9" s="23" t="s">
        <v>44</v>
      </c>
      <c r="N9" s="100" t="s">
        <v>3</v>
      </c>
      <c r="O9" s="3"/>
    </row>
    <row r="10" spans="1:15" ht="13.5" customHeight="1" thickBot="1" x14ac:dyDescent="0.4">
      <c r="A10" s="101"/>
      <c r="B10" s="26" t="s">
        <v>32</v>
      </c>
      <c r="C10" s="26" t="s">
        <v>32</v>
      </c>
      <c r="D10" s="26" t="s">
        <v>32</v>
      </c>
      <c r="E10" s="74" t="s">
        <v>33</v>
      </c>
      <c r="F10" s="74" t="s">
        <v>33</v>
      </c>
      <c r="G10" s="76" t="s">
        <v>33</v>
      </c>
      <c r="H10" s="30" t="s">
        <v>34</v>
      </c>
      <c r="I10" s="75" t="s">
        <v>34</v>
      </c>
      <c r="J10" s="75" t="s">
        <v>34</v>
      </c>
      <c r="K10" s="66" t="s">
        <v>35</v>
      </c>
      <c r="L10" s="67" t="s">
        <v>35</v>
      </c>
      <c r="M10" s="67" t="s">
        <v>35</v>
      </c>
      <c r="N10" s="101"/>
      <c r="O10" s="3"/>
    </row>
    <row r="11" spans="1:15" ht="12.75" customHeight="1" x14ac:dyDescent="0.35">
      <c r="A11" s="100" t="s">
        <v>4</v>
      </c>
      <c r="B11" s="23" t="s">
        <v>44</v>
      </c>
      <c r="C11" s="23" t="s">
        <v>44</v>
      </c>
      <c r="D11" s="23" t="s">
        <v>44</v>
      </c>
      <c r="E11" s="23" t="s">
        <v>44</v>
      </c>
      <c r="F11" s="23" t="s">
        <v>44</v>
      </c>
      <c r="G11" s="23" t="s">
        <v>44</v>
      </c>
      <c r="H11" s="23" t="s">
        <v>44</v>
      </c>
      <c r="I11" s="23" t="s">
        <v>44</v>
      </c>
      <c r="J11" s="23" t="s">
        <v>44</v>
      </c>
      <c r="K11" s="23" t="s">
        <v>44</v>
      </c>
      <c r="L11" s="23" t="s">
        <v>44</v>
      </c>
      <c r="M11" s="23" t="s">
        <v>44</v>
      </c>
      <c r="N11" s="100" t="s">
        <v>4</v>
      </c>
      <c r="O11" s="3"/>
    </row>
    <row r="12" spans="1:15" ht="13.5" customHeight="1" thickBot="1" x14ac:dyDescent="0.4">
      <c r="A12" s="101"/>
      <c r="B12" s="32" t="s">
        <v>36</v>
      </c>
      <c r="C12" s="32" t="s">
        <v>36</v>
      </c>
      <c r="D12" s="77" t="s">
        <v>36</v>
      </c>
      <c r="E12" s="73" t="s">
        <v>37</v>
      </c>
      <c r="F12" s="78" t="s">
        <v>37</v>
      </c>
      <c r="G12" s="35" t="s">
        <v>37</v>
      </c>
      <c r="H12" s="39" t="s">
        <v>38</v>
      </c>
      <c r="I12" s="39" t="s">
        <v>38</v>
      </c>
      <c r="J12" s="39" t="s">
        <v>38</v>
      </c>
      <c r="K12" s="79" t="s">
        <v>39</v>
      </c>
      <c r="L12" s="79" t="s">
        <v>39</v>
      </c>
      <c r="M12" s="79" t="s">
        <v>39</v>
      </c>
      <c r="N12" s="101"/>
      <c r="O12" s="3"/>
    </row>
    <row r="13" spans="1:15" ht="12.75" customHeight="1" x14ac:dyDescent="0.35">
      <c r="A13" s="100" t="s">
        <v>5</v>
      </c>
      <c r="B13" s="23" t="s">
        <v>44</v>
      </c>
      <c r="C13" s="23" t="s">
        <v>44</v>
      </c>
      <c r="D13" s="23" t="s">
        <v>44</v>
      </c>
      <c r="E13" s="23" t="s">
        <v>44</v>
      </c>
      <c r="F13" s="23" t="s">
        <v>44</v>
      </c>
      <c r="G13" s="23" t="s">
        <v>44</v>
      </c>
      <c r="H13" s="23" t="s">
        <v>44</v>
      </c>
      <c r="I13" s="23" t="s">
        <v>44</v>
      </c>
      <c r="J13" s="23" t="s">
        <v>44</v>
      </c>
      <c r="K13" s="23" t="s">
        <v>44</v>
      </c>
      <c r="L13" s="23" t="s">
        <v>44</v>
      </c>
      <c r="M13" s="23" t="s">
        <v>44</v>
      </c>
      <c r="N13" s="100" t="s">
        <v>5</v>
      </c>
      <c r="O13" s="3"/>
    </row>
    <row r="14" spans="1:15" ht="13.5" customHeight="1" thickBot="1" x14ac:dyDescent="0.4">
      <c r="A14" s="101"/>
      <c r="B14" s="81" t="s">
        <v>48</v>
      </c>
      <c r="C14" s="81" t="s">
        <v>48</v>
      </c>
      <c r="D14" s="81" t="s">
        <v>48</v>
      </c>
      <c r="E14" s="80" t="s">
        <v>49</v>
      </c>
      <c r="F14" s="80" t="s">
        <v>49</v>
      </c>
      <c r="G14" s="80" t="s">
        <v>49</v>
      </c>
      <c r="H14" s="82" t="s">
        <v>50</v>
      </c>
      <c r="I14" s="82" t="s">
        <v>50</v>
      </c>
      <c r="J14" s="82" t="s">
        <v>50</v>
      </c>
      <c r="K14" s="83" t="s">
        <v>51</v>
      </c>
      <c r="L14" s="83" t="s">
        <v>51</v>
      </c>
      <c r="M14" s="83" t="s">
        <v>51</v>
      </c>
      <c r="N14" s="101"/>
      <c r="O14" s="3"/>
    </row>
    <row r="15" spans="1:15" ht="15" customHeight="1" x14ac:dyDescent="0.35">
      <c r="A15" s="100" t="s">
        <v>6</v>
      </c>
      <c r="B15" s="23" t="s">
        <v>44</v>
      </c>
      <c r="C15" s="23" t="s">
        <v>44</v>
      </c>
      <c r="D15" s="23" t="s">
        <v>44</v>
      </c>
      <c r="E15" s="23" t="s">
        <v>44</v>
      </c>
      <c r="F15" s="23" t="s">
        <v>44</v>
      </c>
      <c r="G15" s="23" t="s">
        <v>44</v>
      </c>
      <c r="H15" s="23" t="s">
        <v>44</v>
      </c>
      <c r="I15" s="23" t="s">
        <v>44</v>
      </c>
      <c r="J15" s="23" t="s">
        <v>44</v>
      </c>
      <c r="K15" s="23" t="s">
        <v>44</v>
      </c>
      <c r="L15" s="23" t="s">
        <v>44</v>
      </c>
      <c r="M15" s="23" t="s">
        <v>44</v>
      </c>
      <c r="N15" s="100" t="s">
        <v>6</v>
      </c>
      <c r="O15" s="3"/>
    </row>
    <row r="16" spans="1:15" ht="13.5" customHeight="1" thickBot="1" x14ac:dyDescent="0.4">
      <c r="A16" s="101"/>
      <c r="B16" s="24" t="s">
        <v>53</v>
      </c>
      <c r="C16" s="24" t="s">
        <v>53</v>
      </c>
      <c r="D16" s="24" t="s">
        <v>53</v>
      </c>
      <c r="E16" s="24" t="s">
        <v>54</v>
      </c>
      <c r="F16" s="24" t="s">
        <v>54</v>
      </c>
      <c r="G16" s="24" t="s">
        <v>54</v>
      </c>
      <c r="H16" s="24" t="s">
        <v>55</v>
      </c>
      <c r="I16" s="24" t="s">
        <v>55</v>
      </c>
      <c r="J16" s="24" t="s">
        <v>55</v>
      </c>
      <c r="K16" s="24" t="s">
        <v>56</v>
      </c>
      <c r="L16" s="24" t="s">
        <v>56</v>
      </c>
      <c r="M16" s="24" t="s">
        <v>56</v>
      </c>
      <c r="N16" s="101"/>
      <c r="O16" s="3"/>
    </row>
    <row r="17" spans="1:18" ht="12.75" customHeight="1" x14ac:dyDescent="0.35">
      <c r="A17" s="100" t="s">
        <v>7</v>
      </c>
      <c r="B17" s="23" t="s">
        <v>44</v>
      </c>
      <c r="C17" s="23" t="s">
        <v>44</v>
      </c>
      <c r="D17" s="23" t="s">
        <v>44</v>
      </c>
      <c r="E17" s="23" t="s">
        <v>44</v>
      </c>
      <c r="F17" s="23" t="s">
        <v>44</v>
      </c>
      <c r="G17" s="23" t="s">
        <v>44</v>
      </c>
      <c r="H17" s="40" t="s">
        <v>11</v>
      </c>
      <c r="I17" s="40" t="s">
        <v>11</v>
      </c>
      <c r="J17" s="40" t="s">
        <v>11</v>
      </c>
      <c r="K17" s="40" t="s">
        <v>11</v>
      </c>
      <c r="L17" s="40" t="s">
        <v>11</v>
      </c>
      <c r="M17" s="40" t="s">
        <v>11</v>
      </c>
      <c r="N17" s="100" t="s">
        <v>7</v>
      </c>
      <c r="O17" s="3"/>
    </row>
    <row r="18" spans="1:18" ht="13.5" customHeight="1" thickBot="1" x14ac:dyDescent="0.4">
      <c r="A18" s="101"/>
      <c r="B18" s="24" t="s">
        <v>9</v>
      </c>
      <c r="C18" s="24" t="s">
        <v>9</v>
      </c>
      <c r="D18" s="90" t="s">
        <v>9</v>
      </c>
      <c r="E18" s="90" t="s">
        <v>9</v>
      </c>
      <c r="F18" s="90" t="s">
        <v>9</v>
      </c>
      <c r="G18" s="90" t="s">
        <v>9</v>
      </c>
      <c r="H18" s="91" t="s">
        <v>12</v>
      </c>
      <c r="I18" s="91" t="s">
        <v>12</v>
      </c>
      <c r="J18" s="91" t="s">
        <v>12</v>
      </c>
      <c r="K18" s="91" t="s">
        <v>12</v>
      </c>
      <c r="L18" s="91" t="s">
        <v>12</v>
      </c>
      <c r="M18" s="91" t="s">
        <v>12</v>
      </c>
      <c r="N18" s="101"/>
      <c r="O18" s="3"/>
    </row>
    <row r="19" spans="1:18" x14ac:dyDescent="0.35">
      <c r="I19" s="3"/>
      <c r="J19" s="3"/>
      <c r="K19" s="3"/>
      <c r="L19" s="3"/>
      <c r="M19" s="3"/>
      <c r="N19" s="3"/>
      <c r="O19" s="3"/>
    </row>
    <row r="20" spans="1:18" x14ac:dyDescent="0.35">
      <c r="I20" s="3"/>
      <c r="J20" s="3"/>
      <c r="K20" s="3"/>
      <c r="L20" s="3"/>
      <c r="M20" s="3"/>
      <c r="N20" s="3"/>
      <c r="O20" s="3"/>
    </row>
    <row r="21" spans="1:18" x14ac:dyDescent="0.35">
      <c r="I21" s="3"/>
      <c r="J21" s="3"/>
      <c r="K21" s="3"/>
      <c r="L21" s="3"/>
      <c r="M21" s="3"/>
      <c r="N21" s="3"/>
      <c r="O21" s="3"/>
      <c r="Q21" s="2" t="s">
        <v>10</v>
      </c>
    </row>
    <row r="22" spans="1:18" ht="13.15" thickBot="1" x14ac:dyDescent="0.4">
      <c r="B22" s="2" t="s">
        <v>8</v>
      </c>
      <c r="I22" s="3"/>
      <c r="J22" s="3"/>
      <c r="K22" s="3"/>
      <c r="L22" s="3"/>
      <c r="M22" s="3"/>
      <c r="N22" s="3"/>
      <c r="O22" s="3"/>
      <c r="Q22" s="2">
        <v>100</v>
      </c>
      <c r="R22" s="43">
        <f t="shared" ref="R22:R26" si="0">R23/2</f>
        <v>1.5625E-2</v>
      </c>
    </row>
    <row r="23" spans="1:18" x14ac:dyDescent="0.35">
      <c r="A23" s="4"/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  <c r="I23" s="5">
        <v>8</v>
      </c>
      <c r="J23" s="5">
        <v>9</v>
      </c>
      <c r="K23" s="5">
        <v>10</v>
      </c>
      <c r="L23" s="5">
        <v>11</v>
      </c>
      <c r="M23" s="5">
        <v>12</v>
      </c>
      <c r="O23" s="14" t="s">
        <v>13</v>
      </c>
      <c r="P23" s="15" t="s">
        <v>14</v>
      </c>
      <c r="Q23" s="2">
        <v>100</v>
      </c>
      <c r="R23" s="43">
        <f t="shared" si="0"/>
        <v>3.125E-2</v>
      </c>
    </row>
    <row r="24" spans="1:18" ht="14.65" thickBot="1" x14ac:dyDescent="0.5">
      <c r="A24" s="4" t="s">
        <v>0</v>
      </c>
      <c r="B24" s="20">
        <v>0.67300000000000004</v>
      </c>
      <c r="C24" s="20">
        <v>0.68300000000000005</v>
      </c>
      <c r="D24" s="20">
        <v>0.68900000000000006</v>
      </c>
      <c r="E24" s="20">
        <v>0.68400000000000005</v>
      </c>
      <c r="F24" s="20">
        <v>0.69300000000000006</v>
      </c>
      <c r="G24" s="20">
        <v>0.68500000000000005</v>
      </c>
      <c r="H24" s="20">
        <v>0.68800000000000006</v>
      </c>
      <c r="I24" s="20">
        <v>0.70200000000000007</v>
      </c>
      <c r="J24" s="20">
        <v>0.70200000000000007</v>
      </c>
      <c r="K24" s="20">
        <v>0.67900000000000005</v>
      </c>
      <c r="L24" s="20">
        <v>0.69100000000000006</v>
      </c>
      <c r="M24" s="20">
        <v>0.68</v>
      </c>
      <c r="N24" s="3"/>
      <c r="O24" s="41">
        <f>AVERAGE(R44:R61)-O27</f>
        <v>0.59068627450980393</v>
      </c>
      <c r="P24" s="42">
        <f>STDEV(R44:R61)</f>
        <v>1.4747631913592872E-2</v>
      </c>
      <c r="Q24" s="2">
        <v>100</v>
      </c>
      <c r="R24" s="2">
        <f t="shared" si="0"/>
        <v>6.25E-2</v>
      </c>
    </row>
    <row r="25" spans="1:18" ht="14.65" thickBot="1" x14ac:dyDescent="0.5">
      <c r="A25" s="4" t="s">
        <v>1</v>
      </c>
      <c r="B25" s="20">
        <v>0.56200000000000006</v>
      </c>
      <c r="C25" s="20">
        <v>0.55300000000000005</v>
      </c>
      <c r="D25" s="20">
        <v>0.54</v>
      </c>
      <c r="E25" s="20">
        <v>0.60599999999999998</v>
      </c>
      <c r="F25" s="20">
        <v>0.60299999999999998</v>
      </c>
      <c r="G25" s="20">
        <v>0.58099999999999996</v>
      </c>
      <c r="H25" s="20">
        <v>0.59499999999999997</v>
      </c>
      <c r="I25" s="20">
        <v>0.60499999999999998</v>
      </c>
      <c r="J25" s="20">
        <v>0.60299999999999998</v>
      </c>
      <c r="K25" s="20">
        <v>0.63200000000000001</v>
      </c>
      <c r="L25" s="20">
        <v>0.64400000000000002</v>
      </c>
      <c r="M25" s="20">
        <v>0.64200000000000002</v>
      </c>
      <c r="N25" s="3"/>
      <c r="Q25" s="2">
        <v>100</v>
      </c>
      <c r="R25" s="2">
        <f t="shared" si="0"/>
        <v>0.125</v>
      </c>
    </row>
    <row r="26" spans="1:18" ht="14.25" x14ac:dyDescent="0.45">
      <c r="A26" s="4" t="s">
        <v>2</v>
      </c>
      <c r="B26" s="20">
        <v>0.627</v>
      </c>
      <c r="C26" s="20">
        <v>0.64100000000000001</v>
      </c>
      <c r="D26" s="20">
        <v>0.64700000000000002</v>
      </c>
      <c r="E26" s="20">
        <v>0.67100000000000004</v>
      </c>
      <c r="F26" s="20">
        <v>0.68300000000000005</v>
      </c>
      <c r="G26" s="20">
        <v>0.66900000000000004</v>
      </c>
      <c r="H26" s="20">
        <v>0.67900000000000005</v>
      </c>
      <c r="I26" s="20">
        <v>0.68600000000000005</v>
      </c>
      <c r="J26" s="20">
        <v>0.69800000000000006</v>
      </c>
      <c r="K26" s="20">
        <v>0.72299999999999998</v>
      </c>
      <c r="L26" s="20">
        <v>0.64700000000000002</v>
      </c>
      <c r="M26" s="20">
        <v>0.52100000000000002</v>
      </c>
      <c r="N26" s="3"/>
      <c r="O26" s="14" t="s">
        <v>15</v>
      </c>
      <c r="P26" s="15"/>
      <c r="Q26" s="2">
        <v>100</v>
      </c>
      <c r="R26" s="2">
        <f t="shared" si="0"/>
        <v>0.25</v>
      </c>
    </row>
    <row r="27" spans="1:18" ht="14.65" thickBot="1" x14ac:dyDescent="0.5">
      <c r="A27" s="4" t="s">
        <v>3</v>
      </c>
      <c r="B27" s="20">
        <v>0.73699999999999999</v>
      </c>
      <c r="C27" s="20">
        <v>0.77200000000000002</v>
      </c>
      <c r="D27" s="20">
        <v>0.77200000000000002</v>
      </c>
      <c r="E27" s="20">
        <v>0.78500000000000003</v>
      </c>
      <c r="F27" s="20">
        <v>0.78900000000000003</v>
      </c>
      <c r="G27" s="20">
        <v>0.78</v>
      </c>
      <c r="H27" s="20">
        <v>0.76400000000000001</v>
      </c>
      <c r="I27" s="20">
        <v>0.77600000000000002</v>
      </c>
      <c r="J27" s="20">
        <v>0.75600000000000001</v>
      </c>
      <c r="K27" s="20">
        <v>0.71899999999999997</v>
      </c>
      <c r="L27" s="20">
        <v>0.73199999999999998</v>
      </c>
      <c r="M27" s="20">
        <v>0.73799999999999999</v>
      </c>
      <c r="N27" s="3"/>
      <c r="O27" s="41">
        <f>AVERAGE(H31:M31)</f>
        <v>0.10266666666666667</v>
      </c>
      <c r="P27" s="16"/>
      <c r="Q27" s="2">
        <v>100</v>
      </c>
      <c r="R27" s="2">
        <f>R28/2</f>
        <v>0.5</v>
      </c>
    </row>
    <row r="28" spans="1:18" ht="14.25" x14ac:dyDescent="0.45">
      <c r="A28" s="4" t="s">
        <v>4</v>
      </c>
      <c r="B28" s="20">
        <v>0.753</v>
      </c>
      <c r="C28" s="20">
        <v>0.755</v>
      </c>
      <c r="D28" s="20">
        <v>0.77200000000000002</v>
      </c>
      <c r="E28" s="20">
        <v>0.73799999999999999</v>
      </c>
      <c r="F28" s="20">
        <v>0.745</v>
      </c>
      <c r="G28" s="20">
        <v>0.73599999999999999</v>
      </c>
      <c r="H28" s="20">
        <v>0.69800000000000006</v>
      </c>
      <c r="I28" s="20">
        <v>0.70599999999999996</v>
      </c>
      <c r="J28" s="20">
        <v>0.72099999999999997</v>
      </c>
      <c r="K28" s="20">
        <v>0.69</v>
      </c>
      <c r="L28" s="20">
        <v>0.70499999999999996</v>
      </c>
      <c r="M28" s="20">
        <v>0.70599999999999996</v>
      </c>
      <c r="N28" s="3"/>
      <c r="O28" s="3"/>
      <c r="P28" s="3"/>
      <c r="Q28" s="2">
        <v>100</v>
      </c>
      <c r="R28" s="2">
        <v>1</v>
      </c>
    </row>
    <row r="29" spans="1:18" ht="14.25" x14ac:dyDescent="0.45">
      <c r="A29" s="4" t="s">
        <v>5</v>
      </c>
      <c r="B29" s="20">
        <v>0.68300000000000005</v>
      </c>
      <c r="C29" s="20">
        <v>0.73799999999999999</v>
      </c>
      <c r="D29" s="20">
        <v>0.84199999999999997</v>
      </c>
      <c r="E29" s="20">
        <v>0.71699999999999997</v>
      </c>
      <c r="F29" s="20">
        <v>0.77500000000000002</v>
      </c>
      <c r="G29" s="20">
        <v>0.72699999999999998</v>
      </c>
      <c r="H29" s="20">
        <v>0.7</v>
      </c>
      <c r="I29" s="20">
        <v>0.71099999999999997</v>
      </c>
      <c r="J29" s="20">
        <v>0.71</v>
      </c>
      <c r="K29" s="20">
        <v>0.69100000000000006</v>
      </c>
      <c r="L29" s="20">
        <v>0.69400000000000006</v>
      </c>
      <c r="M29" s="20">
        <v>0.69300000000000006</v>
      </c>
      <c r="N29" s="3"/>
      <c r="O29" s="7"/>
      <c r="P29" s="7"/>
      <c r="Q29" s="2">
        <v>100</v>
      </c>
      <c r="R29" s="2" t="s">
        <v>47</v>
      </c>
    </row>
    <row r="30" spans="1:18" ht="14.25" x14ac:dyDescent="0.45">
      <c r="A30" s="4" t="s">
        <v>6</v>
      </c>
      <c r="B30" s="20">
        <v>0.69300000000000006</v>
      </c>
      <c r="C30" s="20">
        <v>0.72499999999999998</v>
      </c>
      <c r="D30" s="20">
        <v>0.70599999999999996</v>
      </c>
      <c r="E30" s="20">
        <v>0.71899999999999997</v>
      </c>
      <c r="F30" s="20">
        <v>0.72899999999999998</v>
      </c>
      <c r="G30" s="20">
        <v>0.70899999999999996</v>
      </c>
      <c r="H30" s="20">
        <v>0.69200000000000006</v>
      </c>
      <c r="I30" s="20">
        <v>0.7</v>
      </c>
      <c r="J30" s="20">
        <v>0.68800000000000006</v>
      </c>
      <c r="K30" s="20">
        <v>0.70200000000000007</v>
      </c>
      <c r="L30" s="20">
        <v>0.7</v>
      </c>
      <c r="M30" s="20">
        <v>0.71699999999999997</v>
      </c>
      <c r="N30" s="3"/>
      <c r="O30" s="3"/>
      <c r="P30" s="3"/>
      <c r="Q30" s="3"/>
    </row>
    <row r="31" spans="1:18" ht="14.25" x14ac:dyDescent="0.45">
      <c r="A31" s="4" t="s">
        <v>7</v>
      </c>
      <c r="B31" s="20">
        <v>0.73699999999999999</v>
      </c>
      <c r="C31" s="20">
        <v>0.70499999999999996</v>
      </c>
      <c r="D31" s="20">
        <v>0.84</v>
      </c>
      <c r="E31" s="20">
        <v>0.70599999999999996</v>
      </c>
      <c r="F31" s="20">
        <v>0.69700000000000006</v>
      </c>
      <c r="G31" s="20">
        <v>0.69300000000000006</v>
      </c>
      <c r="H31" s="20">
        <v>0.10100000000000001</v>
      </c>
      <c r="I31" s="20">
        <v>0.10200000000000001</v>
      </c>
      <c r="J31" s="20">
        <v>0.10300000000000001</v>
      </c>
      <c r="K31" s="20">
        <v>0.10300000000000001</v>
      </c>
      <c r="L31" s="20">
        <v>0.10100000000000001</v>
      </c>
      <c r="M31" s="20">
        <v>0.106</v>
      </c>
      <c r="N31" s="3"/>
      <c r="O31" s="3"/>
      <c r="P31" s="3"/>
      <c r="Q31" s="3"/>
    </row>
    <row r="33" spans="1:31" x14ac:dyDescent="0.35">
      <c r="A33" s="7"/>
      <c r="B33" s="7"/>
      <c r="C33" s="7"/>
      <c r="D33" s="7"/>
    </row>
    <row r="34" spans="1:31" x14ac:dyDescent="0.35">
      <c r="A34" s="7"/>
      <c r="B34" s="7"/>
      <c r="C34" s="7"/>
      <c r="D34" s="7"/>
      <c r="O34" s="2" t="s">
        <v>57</v>
      </c>
    </row>
    <row r="35" spans="1:31" x14ac:dyDescent="0.35">
      <c r="A35" s="7"/>
      <c r="B35" s="7"/>
      <c r="C35" s="7"/>
      <c r="D35" s="7"/>
      <c r="E35" s="3" t="s">
        <v>16</v>
      </c>
      <c r="F35" s="2" t="s">
        <v>17</v>
      </c>
      <c r="O35" s="2" t="s">
        <v>18</v>
      </c>
    </row>
    <row r="36" spans="1:31" x14ac:dyDescent="0.35">
      <c r="A36" s="7"/>
      <c r="B36" s="7"/>
      <c r="C36" s="7"/>
      <c r="D36" s="7"/>
      <c r="E36" s="3" t="s">
        <v>40</v>
      </c>
      <c r="F36" s="3" t="s">
        <v>42</v>
      </c>
    </row>
    <row r="37" spans="1:31" x14ac:dyDescent="0.35">
      <c r="A37" s="7"/>
      <c r="B37" s="7"/>
      <c r="C37" s="7"/>
      <c r="D37" s="7"/>
      <c r="E37" s="3" t="s">
        <v>41</v>
      </c>
      <c r="F37" s="3" t="s">
        <v>59</v>
      </c>
    </row>
    <row r="38" spans="1:31" x14ac:dyDescent="0.35">
      <c r="A38" s="7"/>
      <c r="B38" s="7"/>
      <c r="C38" s="7"/>
      <c r="D38" s="7"/>
      <c r="E38" s="3" t="s">
        <v>52</v>
      </c>
      <c r="F38" s="3" t="s">
        <v>65</v>
      </c>
    </row>
    <row r="39" spans="1:31" x14ac:dyDescent="0.35">
      <c r="A39" s="93"/>
      <c r="B39" s="7"/>
      <c r="C39" s="7"/>
      <c r="D39" s="7"/>
      <c r="E39" s="3"/>
      <c r="F39" s="3"/>
    </row>
    <row r="40" spans="1:31" x14ac:dyDescent="0.35">
      <c r="A40" s="93"/>
      <c r="B40" s="7"/>
      <c r="C40" s="7"/>
      <c r="D40" s="7"/>
      <c r="H40" s="3"/>
    </row>
    <row r="41" spans="1:31" x14ac:dyDescent="0.35">
      <c r="A41" s="93"/>
      <c r="B41" s="7"/>
      <c r="C41" s="7"/>
      <c r="D41" s="7"/>
      <c r="H41" s="3"/>
    </row>
    <row r="42" spans="1:31" x14ac:dyDescent="0.35">
      <c r="A42" s="7"/>
      <c r="B42" s="7"/>
      <c r="C42" s="3"/>
      <c r="H42" s="3"/>
      <c r="K42" s="2" t="s">
        <v>58</v>
      </c>
    </row>
    <row r="43" spans="1:31" ht="19.5" customHeight="1" thickBot="1" x14ac:dyDescent="0.4">
      <c r="A43" s="2"/>
      <c r="B43" s="1"/>
      <c r="E43" s="8" t="s">
        <v>20</v>
      </c>
      <c r="F43" s="8" t="s">
        <v>21</v>
      </c>
      <c r="G43" s="45" t="s">
        <v>19</v>
      </c>
      <c r="H43" s="21" t="s">
        <v>20</v>
      </c>
      <c r="I43" s="21" t="s">
        <v>21</v>
      </c>
      <c r="J43" s="2" t="s">
        <v>64</v>
      </c>
      <c r="K43" s="45" t="s">
        <v>19</v>
      </c>
      <c r="L43" s="21" t="s">
        <v>20</v>
      </c>
      <c r="M43" s="21" t="s">
        <v>21</v>
      </c>
      <c r="O43" s="2" t="s">
        <v>22</v>
      </c>
      <c r="Q43" s="2" t="s">
        <v>23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35">
      <c r="A44" s="2" t="str">
        <f>B6</f>
        <v>InfinP D1</v>
      </c>
      <c r="B44" s="17"/>
      <c r="C44" s="51">
        <f>B25</f>
        <v>0.56200000000000006</v>
      </c>
      <c r="D44" s="46">
        <f>C44-$O$27</f>
        <v>0.45933333333333337</v>
      </c>
      <c r="E44" s="53"/>
      <c r="F44" s="53"/>
      <c r="G44" s="54">
        <f>(D44/$O$24)*100</f>
        <v>77.762655601659759</v>
      </c>
      <c r="H44" s="55"/>
      <c r="I44" s="55"/>
      <c r="K44" s="63">
        <f>G44</f>
        <v>77.762655601659759</v>
      </c>
      <c r="L44" s="55"/>
      <c r="M44" s="55"/>
      <c r="Q44" s="2">
        <f>B24</f>
        <v>0.67300000000000004</v>
      </c>
      <c r="R44" s="2">
        <f>Q44</f>
        <v>0.67300000000000004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35">
      <c r="A45" s="2" t="str">
        <f>C6</f>
        <v>InfinP D1</v>
      </c>
      <c r="B45" s="18" t="str">
        <f>A45</f>
        <v>InfinP D1</v>
      </c>
      <c r="C45" s="50">
        <f>C25</f>
        <v>0.55300000000000005</v>
      </c>
      <c r="D45" s="47">
        <f t="shared" ref="D45:D108" si="1">C45-$O$27</f>
        <v>0.45033333333333336</v>
      </c>
      <c r="E45" s="56"/>
      <c r="F45" s="56"/>
      <c r="G45" s="57">
        <f t="shared" ref="G45:G108" si="2">(D45/$O$24)*100</f>
        <v>76.239004149377593</v>
      </c>
      <c r="H45" s="58"/>
      <c r="I45" s="58"/>
      <c r="K45" s="64">
        <f t="shared" ref="K45:K108" si="3">G45</f>
        <v>76.239004149377593</v>
      </c>
      <c r="L45" s="58"/>
      <c r="M45" s="58"/>
      <c r="Q45" s="2">
        <f>C24</f>
        <v>0.68300000000000005</v>
      </c>
      <c r="R45" s="2">
        <f t="shared" ref="R45:R61" si="4">Q45</f>
        <v>0.68300000000000005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4.65" thickBot="1" x14ac:dyDescent="0.4">
      <c r="A46" s="2" t="str">
        <f>D6</f>
        <v>InfinP D1</v>
      </c>
      <c r="B46" s="19"/>
      <c r="C46" s="85">
        <f>D25</f>
        <v>0.54</v>
      </c>
      <c r="D46" s="48">
        <f t="shared" si="1"/>
        <v>0.43733333333333335</v>
      </c>
      <c r="E46" s="59">
        <f>AVERAGE(D44:D46)</f>
        <v>0.44900000000000001</v>
      </c>
      <c r="F46" s="59">
        <f>STDEV(D44:D46)</f>
        <v>1.1060440015358049E-2</v>
      </c>
      <c r="G46" s="60">
        <f>(D46/$O$24)*100</f>
        <v>74.038174273858928</v>
      </c>
      <c r="H46" s="61">
        <f>AVERAGE(G44:G46)</f>
        <v>76.013278008298755</v>
      </c>
      <c r="I46" s="61">
        <f>STDEV(G44:G46)</f>
        <v>1.8724728324755517</v>
      </c>
      <c r="K46" s="65">
        <f t="shared" si="3"/>
        <v>74.038174273858928</v>
      </c>
      <c r="L46" s="61">
        <f>AVERAGE(K44:K46)</f>
        <v>76.013278008298755</v>
      </c>
      <c r="M46" s="61">
        <f>STDEV(K44:K46)</f>
        <v>1.8724728324755517</v>
      </c>
      <c r="O46" s="43">
        <f>TTEST($R$44:$R$61,C44:C46,2,3)</f>
        <v>1.3150042472403052E-4</v>
      </c>
      <c r="P46" s="98" t="str">
        <f t="shared" ref="P46" si="5">IF(O46="","",IF(O46&lt;0.01,"**",IF(AND(O46&lt;0.05),"*","")))</f>
        <v>**</v>
      </c>
      <c r="Q46" s="2">
        <f>D24</f>
        <v>0.68900000000000006</v>
      </c>
      <c r="R46" s="2">
        <f t="shared" si="4"/>
        <v>0.68900000000000006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35">
      <c r="A47" s="2" t="str">
        <f>E6</f>
        <v>InfinP D2</v>
      </c>
      <c r="B47" s="9"/>
      <c r="C47" s="86">
        <f>E25</f>
        <v>0.60599999999999998</v>
      </c>
      <c r="D47" s="49">
        <f t="shared" si="1"/>
        <v>0.5033333333333333</v>
      </c>
      <c r="E47" s="53"/>
      <c r="F47" s="53"/>
      <c r="G47" s="62">
        <f t="shared" si="2"/>
        <v>85.211618257261406</v>
      </c>
      <c r="H47" s="55"/>
      <c r="I47" s="55"/>
      <c r="K47" s="63">
        <f t="shared" si="3"/>
        <v>85.211618257261406</v>
      </c>
      <c r="L47" s="55"/>
      <c r="M47" s="55"/>
      <c r="Q47" s="2">
        <f>E24</f>
        <v>0.68400000000000005</v>
      </c>
      <c r="R47" s="2">
        <f t="shared" si="4"/>
        <v>0.68400000000000005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35">
      <c r="A48" s="22" t="str">
        <f>F6</f>
        <v>InfinP D2</v>
      </c>
      <c r="B48" s="44" t="str">
        <f>A48</f>
        <v>InfinP D2</v>
      </c>
      <c r="C48" s="50">
        <f>F25</f>
        <v>0.60299999999999998</v>
      </c>
      <c r="D48" s="50">
        <f t="shared" si="1"/>
        <v>0.5003333333333333</v>
      </c>
      <c r="E48" s="56"/>
      <c r="F48" s="56"/>
      <c r="G48" s="57">
        <f t="shared" si="2"/>
        <v>84.703734439834022</v>
      </c>
      <c r="H48" s="58"/>
      <c r="I48" s="58"/>
      <c r="K48" s="64">
        <f t="shared" si="3"/>
        <v>84.703734439834022</v>
      </c>
      <c r="L48" s="58"/>
      <c r="M48" s="58"/>
      <c r="Q48" s="2">
        <f>F24</f>
        <v>0.69300000000000006</v>
      </c>
      <c r="R48" s="2">
        <f t="shared" si="4"/>
        <v>0.69300000000000006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4.65" thickBot="1" x14ac:dyDescent="0.4">
      <c r="A49" s="22" t="str">
        <f>G6</f>
        <v>InfinP D2</v>
      </c>
      <c r="B49" s="10"/>
      <c r="C49" s="50">
        <f>G25</f>
        <v>0.58099999999999996</v>
      </c>
      <c r="D49" s="50">
        <f t="shared" si="1"/>
        <v>0.47833333333333328</v>
      </c>
      <c r="E49" s="59">
        <f t="shared" ref="E49" si="6">AVERAGE(D47:D49)</f>
        <v>0.49399999999999999</v>
      </c>
      <c r="F49" s="59">
        <f t="shared" ref="F49" si="7">STDEV(D47:D49)</f>
        <v>1.3650396819628858E-2</v>
      </c>
      <c r="G49" s="57">
        <f t="shared" si="2"/>
        <v>80.979253112033192</v>
      </c>
      <c r="H49" s="61">
        <f t="shared" ref="H49" si="8">AVERAGE(G47:G49)</f>
        <v>83.631535269709545</v>
      </c>
      <c r="I49" s="61">
        <f t="shared" ref="I49" si="9">STDEV(G47:G49)</f>
        <v>2.3109385487172487</v>
      </c>
      <c r="K49" s="65">
        <f t="shared" si="3"/>
        <v>80.979253112033192</v>
      </c>
      <c r="L49" s="61">
        <f t="shared" ref="L49" si="10">AVERAGE(K47:K49)</f>
        <v>83.631535269709545</v>
      </c>
      <c r="M49" s="61">
        <f t="shared" ref="M49" si="11">STDEV(K47:K49)</f>
        <v>2.3109385487172487</v>
      </c>
      <c r="O49" s="43">
        <f>TTEST($R$44:$R$61,C47:C49,2,3)</f>
        <v>1.8105347825729467E-3</v>
      </c>
      <c r="P49" s="98" t="str">
        <f t="shared" ref="P49:P112" si="12">IF(O49="","",IF(O49&lt;0.01,"**",IF(AND(O49&lt;0.05),"*","")))</f>
        <v>**</v>
      </c>
      <c r="Q49" s="2">
        <f>G24</f>
        <v>0.68500000000000005</v>
      </c>
      <c r="R49" s="2">
        <f t="shared" si="4"/>
        <v>0.68500000000000005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35">
      <c r="A50" s="22" t="str">
        <f>H6</f>
        <v>InfinP D3</v>
      </c>
      <c r="B50" s="17"/>
      <c r="C50" s="49">
        <f>H25</f>
        <v>0.59499999999999997</v>
      </c>
      <c r="D50" s="49">
        <f t="shared" si="1"/>
        <v>0.49233333333333329</v>
      </c>
      <c r="E50" s="53"/>
      <c r="F50" s="53"/>
      <c r="G50" s="62">
        <f t="shared" si="2"/>
        <v>83.349377593360984</v>
      </c>
      <c r="H50" s="55"/>
      <c r="I50" s="55"/>
      <c r="K50" s="63">
        <f t="shared" si="3"/>
        <v>83.349377593360984</v>
      </c>
      <c r="L50" s="55"/>
      <c r="M50" s="55"/>
      <c r="Q50" s="2">
        <f>H24</f>
        <v>0.68800000000000006</v>
      </c>
      <c r="R50" s="2">
        <f t="shared" si="4"/>
        <v>0.68800000000000006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35">
      <c r="A51" s="22" t="str">
        <f>I6</f>
        <v>InfinP D3</v>
      </c>
      <c r="B51" s="18" t="str">
        <f t="shared" ref="B51" si="13">A51</f>
        <v>InfinP D3</v>
      </c>
      <c r="C51" s="50">
        <f>I25</f>
        <v>0.60499999999999998</v>
      </c>
      <c r="D51" s="50">
        <f t="shared" si="1"/>
        <v>0.5023333333333333</v>
      </c>
      <c r="E51" s="56"/>
      <c r="F51" s="56"/>
      <c r="G51" s="57">
        <f t="shared" si="2"/>
        <v>85.042323651452278</v>
      </c>
      <c r="H51" s="58"/>
      <c r="I51" s="58"/>
      <c r="K51" s="64">
        <f t="shared" si="3"/>
        <v>85.042323651452278</v>
      </c>
      <c r="L51" s="58"/>
      <c r="M51" s="58"/>
      <c r="Q51" s="2">
        <f>I24</f>
        <v>0.70200000000000007</v>
      </c>
      <c r="R51" s="2">
        <f t="shared" si="4"/>
        <v>0.70200000000000007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4.65" thickBot="1" x14ac:dyDescent="0.4">
      <c r="A52" s="22" t="str">
        <f>J6</f>
        <v>InfinP D3</v>
      </c>
      <c r="B52" s="19"/>
      <c r="C52" s="52">
        <f>J25</f>
        <v>0.60299999999999998</v>
      </c>
      <c r="D52" s="50">
        <f t="shared" si="1"/>
        <v>0.5003333333333333</v>
      </c>
      <c r="E52" s="59">
        <f t="shared" ref="E52" si="14">AVERAGE(D50:D52)</f>
        <v>0.49833333333333329</v>
      </c>
      <c r="F52" s="59">
        <f t="shared" ref="F52" si="15">STDEV(D50:D52)</f>
        <v>5.2915026221291859E-3</v>
      </c>
      <c r="G52" s="57">
        <f t="shared" si="2"/>
        <v>84.703734439834022</v>
      </c>
      <c r="H52" s="61">
        <f t="shared" ref="H52" si="16">AVERAGE(G50:G52)</f>
        <v>84.365145228215752</v>
      </c>
      <c r="I52" s="61">
        <f t="shared" ref="I52" si="17">STDEV(G50:G52)</f>
        <v>0.89582285055133515</v>
      </c>
      <c r="K52" s="65">
        <f t="shared" si="3"/>
        <v>84.703734439834022</v>
      </c>
      <c r="L52" s="61">
        <f t="shared" ref="L52" si="18">AVERAGE(K50:K52)</f>
        <v>84.365145228215752</v>
      </c>
      <c r="M52" s="61">
        <f t="shared" ref="M52" si="19">STDEV(K50:K52)</f>
        <v>0.89582285055133515</v>
      </c>
      <c r="O52" s="43">
        <f>TTEST($R$44:$R$61,C50:C52,2,3)</f>
        <v>9.2076419540816661E-9</v>
      </c>
      <c r="P52" s="98" t="str">
        <f t="shared" si="12"/>
        <v>**</v>
      </c>
      <c r="Q52" s="2">
        <f>J24</f>
        <v>0.70200000000000007</v>
      </c>
      <c r="R52" s="2">
        <f t="shared" si="4"/>
        <v>0.70200000000000007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35">
      <c r="A53" s="22" t="str">
        <f>K6</f>
        <v>InfinP D4</v>
      </c>
      <c r="B53" s="9"/>
      <c r="C53" s="57">
        <f>K25</f>
        <v>0.63200000000000001</v>
      </c>
      <c r="D53" s="51">
        <f t="shared" si="1"/>
        <v>0.52933333333333332</v>
      </c>
      <c r="E53" s="53"/>
      <c r="F53" s="53"/>
      <c r="G53" s="54">
        <f t="shared" si="2"/>
        <v>89.613278008298749</v>
      </c>
      <c r="H53" s="55"/>
      <c r="I53" s="55"/>
      <c r="K53" s="63">
        <f t="shared" si="3"/>
        <v>89.613278008298749</v>
      </c>
      <c r="L53" s="55"/>
      <c r="M53" s="55"/>
      <c r="Q53" s="2">
        <f>K24</f>
        <v>0.67900000000000005</v>
      </c>
      <c r="R53" s="2">
        <f t="shared" si="4"/>
        <v>0.67900000000000005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35">
      <c r="A54" s="22" t="str">
        <f>L6</f>
        <v>InfinP D4</v>
      </c>
      <c r="B54" s="44" t="str">
        <f t="shared" ref="B54" si="20">A54</f>
        <v>InfinP D4</v>
      </c>
      <c r="C54" s="47">
        <f>L25</f>
        <v>0.64400000000000002</v>
      </c>
      <c r="D54" s="50">
        <f t="shared" si="1"/>
        <v>0.54133333333333333</v>
      </c>
      <c r="E54" s="56"/>
      <c r="F54" s="56"/>
      <c r="G54" s="57">
        <f t="shared" si="2"/>
        <v>91.6448132780083</v>
      </c>
      <c r="H54" s="58"/>
      <c r="I54" s="58"/>
      <c r="K54" s="64">
        <f t="shared" si="3"/>
        <v>91.6448132780083</v>
      </c>
      <c r="L54" s="58"/>
      <c r="M54" s="58"/>
      <c r="Q54" s="2">
        <f>L24</f>
        <v>0.69100000000000006</v>
      </c>
      <c r="R54" s="2">
        <f t="shared" si="4"/>
        <v>0.69100000000000006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4.65" thickBot="1" x14ac:dyDescent="0.4">
      <c r="A55" s="22" t="str">
        <f>M6</f>
        <v>InfinP D4</v>
      </c>
      <c r="B55" s="10"/>
      <c r="C55" s="48">
        <f>M25</f>
        <v>0.64200000000000002</v>
      </c>
      <c r="D55" s="52">
        <f t="shared" si="1"/>
        <v>0.53933333333333333</v>
      </c>
      <c r="E55" s="59">
        <f t="shared" ref="E55" si="21">AVERAGE(D53:D55)</f>
        <v>0.53666666666666663</v>
      </c>
      <c r="F55" s="59">
        <f t="shared" ref="F55" si="22">STDEV(D53:D55)</f>
        <v>6.4291005073286427E-3</v>
      </c>
      <c r="G55" s="60">
        <f t="shared" si="2"/>
        <v>91.306224066390044</v>
      </c>
      <c r="H55" s="61">
        <f t="shared" ref="H55" si="23">AVERAGE(G53:G55)</f>
        <v>90.854771784232355</v>
      </c>
      <c r="I55" s="61">
        <f t="shared" ref="I55" si="24">STDEV(G53:G55)</f>
        <v>1.0884120360954748</v>
      </c>
      <c r="K55" s="65">
        <f t="shared" si="3"/>
        <v>91.306224066390044</v>
      </c>
      <c r="L55" s="61">
        <f t="shared" ref="L55" si="25">AVERAGE(K53:K55)</f>
        <v>90.854771784232355</v>
      </c>
      <c r="M55" s="61">
        <f t="shared" ref="M55" si="26">STDEV(K53:K55)</f>
        <v>1.0884120360954748</v>
      </c>
      <c r="O55" s="43">
        <f>TTEST($R$44:$R$61,C53:C55,2,3)</f>
        <v>2.0932957976667362E-5</v>
      </c>
      <c r="P55" s="98" t="str">
        <f t="shared" si="12"/>
        <v>**</v>
      </c>
      <c r="Q55" s="88">
        <f>M24</f>
        <v>0.68</v>
      </c>
      <c r="R55" s="2">
        <f t="shared" si="4"/>
        <v>0.68</v>
      </c>
    </row>
    <row r="56" spans="1:31" x14ac:dyDescent="0.35">
      <c r="A56" s="2" t="str">
        <f>B8</f>
        <v>InfinP D5</v>
      </c>
      <c r="B56" s="17"/>
      <c r="C56" s="63">
        <f>B26</f>
        <v>0.627</v>
      </c>
      <c r="D56" s="49">
        <f t="shared" si="1"/>
        <v>0.52433333333333332</v>
      </c>
      <c r="E56" s="53"/>
      <c r="F56" s="53"/>
      <c r="G56" s="62">
        <f t="shared" si="2"/>
        <v>88.766804979253109</v>
      </c>
      <c r="H56" s="55"/>
      <c r="I56" s="55"/>
      <c r="K56" s="63">
        <f t="shared" si="3"/>
        <v>88.766804979253109</v>
      </c>
      <c r="L56" s="55"/>
      <c r="M56" s="55"/>
      <c r="Q56" s="2">
        <f>B31</f>
        <v>0.73699999999999999</v>
      </c>
      <c r="R56" s="2">
        <f t="shared" si="4"/>
        <v>0.73699999999999999</v>
      </c>
    </row>
    <row r="57" spans="1:31" x14ac:dyDescent="0.35">
      <c r="A57" s="22" t="str">
        <f>C8</f>
        <v>InfinP D5</v>
      </c>
      <c r="B57" s="18" t="str">
        <f t="shared" ref="B57" si="27">A57</f>
        <v>InfinP D5</v>
      </c>
      <c r="C57" s="50">
        <f>C26</f>
        <v>0.64100000000000001</v>
      </c>
      <c r="D57" s="50">
        <f t="shared" si="1"/>
        <v>0.53833333333333333</v>
      </c>
      <c r="E57" s="56"/>
      <c r="F57" s="56"/>
      <c r="G57" s="57">
        <f t="shared" si="2"/>
        <v>91.136929460580902</v>
      </c>
      <c r="H57" s="58"/>
      <c r="I57" s="58"/>
      <c r="K57" s="64">
        <f t="shared" si="3"/>
        <v>91.136929460580902</v>
      </c>
      <c r="L57" s="58"/>
      <c r="M57" s="58"/>
      <c r="Q57" s="2">
        <f>C31</f>
        <v>0.70499999999999996</v>
      </c>
      <c r="R57" s="2">
        <f t="shared" si="4"/>
        <v>0.70499999999999996</v>
      </c>
    </row>
    <row r="58" spans="1:31" ht="14.65" thickBot="1" x14ac:dyDescent="0.4">
      <c r="A58" s="22" t="str">
        <f>D8</f>
        <v>InfinP D5</v>
      </c>
      <c r="B58" s="19"/>
      <c r="C58" s="52">
        <f>D26</f>
        <v>0.64700000000000002</v>
      </c>
      <c r="D58" s="50">
        <f t="shared" si="1"/>
        <v>0.54433333333333334</v>
      </c>
      <c r="E58" s="59">
        <f t="shared" ref="E58" si="28">AVERAGE(D56:D58)</f>
        <v>0.53566666666666662</v>
      </c>
      <c r="F58" s="59">
        <f t="shared" ref="F58" si="29">STDEV(D56:D58)</f>
        <v>1.0263202878893778E-2</v>
      </c>
      <c r="G58" s="57">
        <f t="shared" si="2"/>
        <v>92.152697095435684</v>
      </c>
      <c r="H58" s="61">
        <f t="shared" ref="H58" si="30">AVERAGE(G56:G58)</f>
        <v>90.685477178423227</v>
      </c>
      <c r="I58" s="61">
        <f t="shared" ref="I58" si="31">STDEV(G56:G58)</f>
        <v>1.7375048857214346</v>
      </c>
      <c r="K58" s="65">
        <f t="shared" si="3"/>
        <v>92.152697095435684</v>
      </c>
      <c r="L58" s="61">
        <f t="shared" ref="L58" si="32">AVERAGE(K56:K58)</f>
        <v>90.685477178423227</v>
      </c>
      <c r="M58" s="61">
        <f t="shared" ref="M58" si="33">STDEV(K56:K58)</f>
        <v>1.7375048857214346</v>
      </c>
      <c r="O58" s="43">
        <f>TTEST($R$44:$R$61,C56:C58,2,3)</f>
        <v>1.9448216016247281E-3</v>
      </c>
      <c r="P58" s="98" t="str">
        <f t="shared" si="12"/>
        <v>**</v>
      </c>
      <c r="Q58" s="89">
        <f>D31</f>
        <v>0.84</v>
      </c>
    </row>
    <row r="59" spans="1:31" x14ac:dyDescent="0.35">
      <c r="A59" s="22" t="str">
        <f>E8</f>
        <v>InfinP D6</v>
      </c>
      <c r="B59" s="9"/>
      <c r="C59" s="87">
        <f>E26</f>
        <v>0.67100000000000004</v>
      </c>
      <c r="D59" s="49">
        <f t="shared" si="1"/>
        <v>0.56833333333333336</v>
      </c>
      <c r="E59" s="53"/>
      <c r="F59" s="53"/>
      <c r="G59" s="62">
        <f t="shared" si="2"/>
        <v>96.215767634854771</v>
      </c>
      <c r="H59" s="55"/>
      <c r="I59" s="55"/>
      <c r="K59" s="63">
        <f t="shared" si="3"/>
        <v>96.215767634854771</v>
      </c>
      <c r="L59" s="55"/>
      <c r="M59" s="55"/>
      <c r="Q59" s="2">
        <f>E31</f>
        <v>0.70599999999999996</v>
      </c>
      <c r="R59" s="2">
        <f t="shared" si="4"/>
        <v>0.70599999999999996</v>
      </c>
    </row>
    <row r="60" spans="1:31" x14ac:dyDescent="0.35">
      <c r="A60" s="22" t="str">
        <f>F8</f>
        <v>InfinP D6</v>
      </c>
      <c r="B60" s="44" t="str">
        <f t="shared" ref="B60" si="34">A60</f>
        <v>InfinP D6</v>
      </c>
      <c r="C60" s="47">
        <f>F26</f>
        <v>0.68300000000000005</v>
      </c>
      <c r="D60" s="50">
        <f t="shared" si="1"/>
        <v>0.58033333333333337</v>
      </c>
      <c r="E60" s="56"/>
      <c r="F60" s="56"/>
      <c r="G60" s="57">
        <f t="shared" si="2"/>
        <v>98.247302904564322</v>
      </c>
      <c r="H60" s="58"/>
      <c r="I60" s="58"/>
      <c r="K60" s="64">
        <f t="shared" si="3"/>
        <v>98.247302904564322</v>
      </c>
      <c r="L60" s="58"/>
      <c r="M60" s="58"/>
      <c r="Q60" s="2">
        <f>F31</f>
        <v>0.69700000000000006</v>
      </c>
      <c r="R60" s="2">
        <f t="shared" si="4"/>
        <v>0.69700000000000006</v>
      </c>
    </row>
    <row r="61" spans="1:31" ht="14.65" thickBot="1" x14ac:dyDescent="0.4">
      <c r="A61" s="22" t="str">
        <f>G8</f>
        <v>InfinP D6</v>
      </c>
      <c r="B61" s="10"/>
      <c r="C61" s="47">
        <f>G26</f>
        <v>0.66900000000000004</v>
      </c>
      <c r="D61" s="50">
        <f t="shared" si="1"/>
        <v>0.56633333333333336</v>
      </c>
      <c r="E61" s="59">
        <f t="shared" ref="E61" si="35">AVERAGE(D59:D61)</f>
        <v>0.57166666666666666</v>
      </c>
      <c r="F61" s="59">
        <f t="shared" ref="F61" si="36">STDEV(D59:D61)</f>
        <v>7.5718777944003713E-3</v>
      </c>
      <c r="G61" s="57">
        <f t="shared" si="2"/>
        <v>95.877178423236515</v>
      </c>
      <c r="H61" s="61">
        <f t="shared" ref="H61" si="37">AVERAGE(G59:G61)</f>
        <v>96.780082987551864</v>
      </c>
      <c r="I61" s="61">
        <f t="shared" ref="I61" si="38">STDEV(G59:G61)</f>
        <v>1.2818780664379077</v>
      </c>
      <c r="K61" s="65">
        <f t="shared" si="3"/>
        <v>95.877178423236515</v>
      </c>
      <c r="L61" s="61">
        <f t="shared" ref="L61" si="39">AVERAGE(K59:K61)</f>
        <v>96.780082987551864</v>
      </c>
      <c r="M61" s="61">
        <f t="shared" ref="M61" si="40">STDEV(K59:K61)</f>
        <v>1.2818780664379077</v>
      </c>
      <c r="O61" s="43">
        <f>TTEST($R$44:$R$61,C59:C61,2,3)</f>
        <v>1.8357379792375679E-2</v>
      </c>
      <c r="P61" s="98" t="str">
        <f t="shared" si="12"/>
        <v>*</v>
      </c>
      <c r="Q61" s="2">
        <f>G31</f>
        <v>0.69300000000000006</v>
      </c>
      <c r="R61" s="2">
        <f t="shared" si="4"/>
        <v>0.69300000000000006</v>
      </c>
    </row>
    <row r="62" spans="1:31" x14ac:dyDescent="0.35">
      <c r="A62" s="22" t="str">
        <f>H8</f>
        <v>InfinP D7</v>
      </c>
      <c r="B62" s="17"/>
      <c r="C62" s="63">
        <f>H26</f>
        <v>0.67900000000000005</v>
      </c>
      <c r="D62" s="51">
        <f t="shared" si="1"/>
        <v>0.57633333333333336</v>
      </c>
      <c r="E62" s="53"/>
      <c r="F62" s="53"/>
      <c r="G62" s="54">
        <f t="shared" si="2"/>
        <v>97.570124481327809</v>
      </c>
      <c r="H62" s="55"/>
      <c r="I62" s="55"/>
      <c r="K62" s="63">
        <f t="shared" si="3"/>
        <v>97.570124481327809</v>
      </c>
      <c r="L62" s="55"/>
      <c r="M62" s="55"/>
    </row>
    <row r="63" spans="1:31" x14ac:dyDescent="0.35">
      <c r="A63" s="22" t="str">
        <f>I8</f>
        <v>InfinP D7</v>
      </c>
      <c r="B63" s="18" t="str">
        <f t="shared" ref="B63" si="41">A63</f>
        <v>InfinP D7</v>
      </c>
      <c r="C63" s="50">
        <f>I26</f>
        <v>0.68600000000000005</v>
      </c>
      <c r="D63" s="50">
        <f t="shared" si="1"/>
        <v>0.58333333333333337</v>
      </c>
      <c r="E63" s="56"/>
      <c r="F63" s="56"/>
      <c r="G63" s="57">
        <f t="shared" si="2"/>
        <v>98.755186721991706</v>
      </c>
      <c r="H63" s="58"/>
      <c r="I63" s="58"/>
      <c r="K63" s="64">
        <f t="shared" si="3"/>
        <v>98.755186721991706</v>
      </c>
      <c r="L63" s="58"/>
      <c r="M63" s="58"/>
    </row>
    <row r="64" spans="1:31" ht="14.65" thickBot="1" x14ac:dyDescent="0.4">
      <c r="A64" s="22" t="str">
        <f>J8</f>
        <v>InfinP D7</v>
      </c>
      <c r="B64" s="19"/>
      <c r="C64" s="52">
        <f>J26</f>
        <v>0.69800000000000006</v>
      </c>
      <c r="D64" s="52">
        <f t="shared" si="1"/>
        <v>0.59533333333333338</v>
      </c>
      <c r="E64" s="59">
        <f t="shared" ref="E64" si="42">AVERAGE(D62:D64)</f>
        <v>0.58500000000000008</v>
      </c>
      <c r="F64" s="59">
        <f t="shared" ref="F64" si="43">STDEV(D62:D64)</f>
        <v>9.6090235369330583E-3</v>
      </c>
      <c r="G64" s="60">
        <f t="shared" si="2"/>
        <v>100.78672199170124</v>
      </c>
      <c r="H64" s="61">
        <f t="shared" ref="H64" si="44">AVERAGE(G62:G64)</f>
        <v>99.037344398340267</v>
      </c>
      <c r="I64" s="61">
        <f t="shared" ref="I64" si="45">STDEV(G62:G64)</f>
        <v>1.6267558518957137</v>
      </c>
      <c r="K64" s="65">
        <f t="shared" si="3"/>
        <v>100.78672199170124</v>
      </c>
      <c r="L64" s="61">
        <f t="shared" ref="L64" si="46">AVERAGE(K62:K64)</f>
        <v>99.037344398340267</v>
      </c>
      <c r="M64" s="61">
        <f t="shared" ref="M64" si="47">STDEV(K62:K64)</f>
        <v>1.6267558518957137</v>
      </c>
      <c r="O64" s="43">
        <f>TTEST($R$44:$R$61,C62:C64,2,3)</f>
        <v>0.43845522016374805</v>
      </c>
      <c r="P64" s="98" t="str">
        <f t="shared" si="12"/>
        <v/>
      </c>
    </row>
    <row r="65" spans="1:20" x14ac:dyDescent="0.35">
      <c r="A65" s="22" t="str">
        <f>K8</f>
        <v>InfinP D8</v>
      </c>
      <c r="B65" s="9"/>
      <c r="C65" s="62">
        <f>K26</f>
        <v>0.72299999999999998</v>
      </c>
      <c r="D65" s="49">
        <f t="shared" si="1"/>
        <v>0.62033333333333329</v>
      </c>
      <c r="E65" s="53"/>
      <c r="F65" s="53"/>
      <c r="G65" s="62">
        <f t="shared" si="2"/>
        <v>105.01908713692944</v>
      </c>
      <c r="H65" s="55"/>
      <c r="I65" s="55"/>
      <c r="J65" s="88">
        <f>C65</f>
        <v>0.72299999999999998</v>
      </c>
      <c r="K65" s="63">
        <f t="shared" si="3"/>
        <v>105.01908713692944</v>
      </c>
      <c r="L65" s="55"/>
      <c r="M65" s="55"/>
    </row>
    <row r="66" spans="1:20" x14ac:dyDescent="0.35">
      <c r="A66" s="22" t="str">
        <f>L8</f>
        <v>InfinP D8</v>
      </c>
      <c r="B66" s="44" t="str">
        <f t="shared" ref="B66" si="48">A66</f>
        <v>InfinP D8</v>
      </c>
      <c r="C66" s="47">
        <f>L26</f>
        <v>0.64700000000000002</v>
      </c>
      <c r="D66" s="50">
        <f t="shared" si="1"/>
        <v>0.54433333333333334</v>
      </c>
      <c r="E66" s="56"/>
      <c r="F66" s="56"/>
      <c r="G66" s="57">
        <f t="shared" si="2"/>
        <v>92.152697095435684</v>
      </c>
      <c r="H66" s="58"/>
      <c r="I66" s="58"/>
      <c r="J66" s="88">
        <f t="shared" ref="J66:J97" si="49">C66</f>
        <v>0.64700000000000002</v>
      </c>
      <c r="K66" s="64">
        <f t="shared" si="3"/>
        <v>92.152697095435684</v>
      </c>
      <c r="L66" s="58"/>
      <c r="M66" s="58"/>
    </row>
    <row r="67" spans="1:20" ht="14.65" thickBot="1" x14ac:dyDescent="0.4">
      <c r="A67" s="2" t="str">
        <f>M8</f>
        <v>InfinP D8</v>
      </c>
      <c r="B67" s="10"/>
      <c r="C67" s="47">
        <f>M26</f>
        <v>0.52100000000000002</v>
      </c>
      <c r="D67" s="50">
        <f t="shared" si="1"/>
        <v>0.41833333333333333</v>
      </c>
      <c r="E67" s="59">
        <f t="shared" ref="E67" si="50">AVERAGE(D65:D67)</f>
        <v>0.52766666666666673</v>
      </c>
      <c r="F67" s="59">
        <f t="shared" ref="F67" si="51">STDEV(D65:D67)</f>
        <v>0.10202614044122818</v>
      </c>
      <c r="G67" s="57">
        <f t="shared" si="2"/>
        <v>70.821576763485467</v>
      </c>
      <c r="H67" s="61">
        <f t="shared" ref="H67" si="52">AVERAGE(G65:G67)</f>
        <v>89.331120331950203</v>
      </c>
      <c r="I67" s="61">
        <f t="shared" ref="I67" si="53">STDEV(G65:G67)</f>
        <v>17.272475228224593</v>
      </c>
      <c r="J67" s="88"/>
      <c r="K67" s="65"/>
      <c r="L67" s="61">
        <f t="shared" ref="L67" si="54">AVERAGE(K65:K67)</f>
        <v>98.585892116182563</v>
      </c>
      <c r="M67" s="61">
        <f t="shared" ref="M67" si="55">STDEV(K65:K67)</f>
        <v>9.0979116477313013</v>
      </c>
      <c r="O67" s="43">
        <f>TTEST($R$44:$R$61,J65:J67,2,3)</f>
        <v>0.86235670317945179</v>
      </c>
      <c r="P67" s="98" t="str">
        <f t="shared" si="12"/>
        <v/>
      </c>
      <c r="S67" s="2" t="s">
        <v>63</v>
      </c>
    </row>
    <row r="68" spans="1:20" x14ac:dyDescent="0.35">
      <c r="A68" s="22" t="str">
        <f>B10</f>
        <v>InfinE D1</v>
      </c>
      <c r="B68" s="17"/>
      <c r="C68" s="49">
        <f>B27</f>
        <v>0.73699999999999999</v>
      </c>
      <c r="D68" s="49">
        <f t="shared" si="1"/>
        <v>0.6343333333333333</v>
      </c>
      <c r="E68" s="53"/>
      <c r="F68" s="53"/>
      <c r="G68" s="62">
        <f t="shared" si="2"/>
        <v>107.38921161825725</v>
      </c>
      <c r="H68" s="55"/>
      <c r="I68" s="55"/>
      <c r="J68" s="88"/>
      <c r="K68" s="63">
        <f t="shared" si="3"/>
        <v>107.38921161825725</v>
      </c>
      <c r="L68" s="55"/>
      <c r="M68" s="55"/>
    </row>
    <row r="69" spans="1:20" x14ac:dyDescent="0.35">
      <c r="A69" s="22" t="str">
        <f>C10</f>
        <v>InfinE D1</v>
      </c>
      <c r="B69" s="18" t="str">
        <f t="shared" ref="B69" si="56">A69</f>
        <v>InfinE D1</v>
      </c>
      <c r="C69" s="50">
        <f>C27</f>
        <v>0.77200000000000002</v>
      </c>
      <c r="D69" s="50">
        <f t="shared" si="1"/>
        <v>0.66933333333333334</v>
      </c>
      <c r="E69" s="56"/>
      <c r="F69" s="56"/>
      <c r="G69" s="57">
        <f t="shared" si="2"/>
        <v>113.31452282157677</v>
      </c>
      <c r="H69" s="58"/>
      <c r="I69" s="58"/>
      <c r="J69" s="88"/>
      <c r="K69" s="64">
        <f t="shared" si="3"/>
        <v>113.31452282157677</v>
      </c>
      <c r="L69" s="58"/>
      <c r="M69" s="58"/>
    </row>
    <row r="70" spans="1:20" ht="14.65" thickBot="1" x14ac:dyDescent="0.4">
      <c r="A70" s="22" t="str">
        <f>D10</f>
        <v>InfinE D1</v>
      </c>
      <c r="B70" s="19"/>
      <c r="C70" s="65">
        <f>D27</f>
        <v>0.77200000000000002</v>
      </c>
      <c r="D70" s="50">
        <f t="shared" si="1"/>
        <v>0.66933333333333334</v>
      </c>
      <c r="E70" s="59">
        <f t="shared" ref="E70" si="57">AVERAGE(D68:D70)</f>
        <v>0.65766666666666662</v>
      </c>
      <c r="F70" s="59">
        <f t="shared" ref="F70" si="58">STDEV(D68:D70)</f>
        <v>2.0207259421636918E-2</v>
      </c>
      <c r="G70" s="57">
        <f t="shared" si="2"/>
        <v>113.31452282157677</v>
      </c>
      <c r="H70" s="61">
        <f t="shared" ref="H70" si="59">AVERAGE(G68:G70)</f>
        <v>111.33941908713693</v>
      </c>
      <c r="I70" s="61">
        <f t="shared" ref="I70" si="60">STDEV(G68:G70)</f>
        <v>3.4209800182688324</v>
      </c>
      <c r="J70" s="88"/>
      <c r="K70" s="65">
        <f t="shared" si="3"/>
        <v>113.31452282157677</v>
      </c>
      <c r="L70" s="61">
        <f t="shared" ref="L70" si="61">AVERAGE(K68:K70)</f>
        <v>111.33941908713693</v>
      </c>
      <c r="M70" s="61">
        <f t="shared" ref="M70" si="62">STDEV(K68:K70)</f>
        <v>3.4209800182688324</v>
      </c>
      <c r="O70" s="43">
        <f>TTEST($R$44:$R$61,C68:C70,2,3)</f>
        <v>2.099552483138948E-2</v>
      </c>
      <c r="P70" s="98" t="str">
        <f t="shared" si="12"/>
        <v>*</v>
      </c>
      <c r="S70" s="43">
        <f>TTEST(C68:C70,J92:J94,2,3)</f>
        <v>0.29024979082836233</v>
      </c>
      <c r="T70" s="98" t="str">
        <f t="shared" ref="T70" si="63">IF(S70="","",IF(S70&lt;0.01,"**",IF(AND(S70&lt;0.05),"*","")))</f>
        <v/>
      </c>
    </row>
    <row r="71" spans="1:20" x14ac:dyDescent="0.35">
      <c r="A71" s="22" t="str">
        <f>E10</f>
        <v>InfinE D2</v>
      </c>
      <c r="B71" s="9"/>
      <c r="C71" s="47">
        <f>E27</f>
        <v>0.78500000000000003</v>
      </c>
      <c r="D71" s="51">
        <f t="shared" si="1"/>
        <v>0.68233333333333335</v>
      </c>
      <c r="E71" s="53"/>
      <c r="F71" s="53"/>
      <c r="G71" s="54">
        <f t="shared" si="2"/>
        <v>115.51535269709544</v>
      </c>
      <c r="H71" s="55"/>
      <c r="I71" s="55"/>
      <c r="J71" s="88"/>
      <c r="K71" s="63">
        <f t="shared" si="3"/>
        <v>115.51535269709544</v>
      </c>
      <c r="L71" s="55"/>
      <c r="M71" s="55"/>
    </row>
    <row r="72" spans="1:20" x14ac:dyDescent="0.35">
      <c r="A72" s="22" t="str">
        <f>F10</f>
        <v>InfinE D2</v>
      </c>
      <c r="B72" s="44" t="str">
        <f t="shared" ref="B72" si="64">A72</f>
        <v>InfinE D2</v>
      </c>
      <c r="C72" s="47">
        <f>F27</f>
        <v>0.78900000000000003</v>
      </c>
      <c r="D72" s="50">
        <f t="shared" si="1"/>
        <v>0.68633333333333335</v>
      </c>
      <c r="E72" s="56"/>
      <c r="F72" s="56"/>
      <c r="G72" s="57">
        <f t="shared" si="2"/>
        <v>116.19253112033195</v>
      </c>
      <c r="H72" s="58"/>
      <c r="I72" s="58"/>
      <c r="J72" s="88"/>
      <c r="K72" s="64">
        <f t="shared" si="3"/>
        <v>116.19253112033195</v>
      </c>
      <c r="L72" s="58"/>
      <c r="M72" s="58"/>
    </row>
    <row r="73" spans="1:20" ht="14.65" thickBot="1" x14ac:dyDescent="0.4">
      <c r="A73" s="22" t="str">
        <f>G10</f>
        <v>InfinE D2</v>
      </c>
      <c r="B73" s="10"/>
      <c r="C73" s="48">
        <f>G27</f>
        <v>0.78</v>
      </c>
      <c r="D73" s="52">
        <f t="shared" si="1"/>
        <v>0.67733333333333334</v>
      </c>
      <c r="E73" s="59">
        <f t="shared" ref="E73" si="65">AVERAGE(D71:D73)</f>
        <v>0.68200000000000005</v>
      </c>
      <c r="F73" s="59">
        <f t="shared" ref="F73" si="66">STDEV(D71:D73)</f>
        <v>4.5092497528228985E-3</v>
      </c>
      <c r="G73" s="57">
        <f t="shared" si="2"/>
        <v>114.6688796680498</v>
      </c>
      <c r="H73" s="61">
        <f t="shared" ref="H73" si="67">AVERAGE(G71:G73)</f>
        <v>115.45892116182573</v>
      </c>
      <c r="I73" s="61">
        <f t="shared" ref="I73" si="68">STDEV(G71:G73)</f>
        <v>0.76339165939905984</v>
      </c>
      <c r="J73" s="88"/>
      <c r="K73" s="65">
        <f t="shared" si="3"/>
        <v>114.6688796680498</v>
      </c>
      <c r="L73" s="61">
        <f t="shared" ref="L73" si="69">AVERAGE(K71:K73)</f>
        <v>115.45892116182573</v>
      </c>
      <c r="M73" s="61">
        <f t="shared" ref="M73" si="70">STDEV(K71:K73)</f>
        <v>0.76339165939905984</v>
      </c>
      <c r="O73" s="43">
        <f>TTEST($R$44:$R$61,C71:C73,2,3)</f>
        <v>1.8103117224879292E-10</v>
      </c>
      <c r="P73" s="98" t="str">
        <f t="shared" si="12"/>
        <v>**</v>
      </c>
      <c r="S73" s="43">
        <f>TTEST(C71:C73,J95:J97,2,3)</f>
        <v>1.8049000404923403E-2</v>
      </c>
      <c r="T73" s="98" t="str">
        <f t="shared" ref="T73:T91" si="71">IF(S73="","",IF(S73&lt;0.01,"**",IF(AND(S73&lt;0.05),"*","")))</f>
        <v>*</v>
      </c>
    </row>
    <row r="74" spans="1:20" x14ac:dyDescent="0.35">
      <c r="A74" s="22" t="str">
        <f>H10</f>
        <v>InfinE D3</v>
      </c>
      <c r="B74" s="17"/>
      <c r="C74" s="49">
        <f>H27</f>
        <v>0.76400000000000001</v>
      </c>
      <c r="D74" s="49">
        <f t="shared" si="1"/>
        <v>0.66133333333333333</v>
      </c>
      <c r="E74" s="53"/>
      <c r="F74" s="53"/>
      <c r="G74" s="63">
        <f t="shared" si="2"/>
        <v>111.96016597510375</v>
      </c>
      <c r="H74" s="55"/>
      <c r="I74" s="55"/>
      <c r="J74" s="88"/>
      <c r="K74" s="63">
        <f t="shared" si="3"/>
        <v>111.96016597510375</v>
      </c>
      <c r="L74" s="55"/>
      <c r="M74" s="55"/>
    </row>
    <row r="75" spans="1:20" x14ac:dyDescent="0.35">
      <c r="A75" s="22" t="str">
        <f>I10</f>
        <v>InfinE D3</v>
      </c>
      <c r="B75" s="18" t="str">
        <f t="shared" ref="B75" si="72">A75</f>
        <v>InfinE D3</v>
      </c>
      <c r="C75" s="50">
        <f>I27</f>
        <v>0.77600000000000002</v>
      </c>
      <c r="D75" s="50">
        <f t="shared" si="1"/>
        <v>0.67333333333333334</v>
      </c>
      <c r="E75" s="56"/>
      <c r="F75" s="56"/>
      <c r="G75" s="64">
        <f t="shared" si="2"/>
        <v>113.99170124481329</v>
      </c>
      <c r="H75" s="58"/>
      <c r="I75" s="58"/>
      <c r="J75" s="88"/>
      <c r="K75" s="64">
        <f t="shared" si="3"/>
        <v>113.99170124481329</v>
      </c>
      <c r="L75" s="58"/>
      <c r="M75" s="58"/>
    </row>
    <row r="76" spans="1:20" ht="14.65" thickBot="1" x14ac:dyDescent="0.4">
      <c r="A76" s="22" t="str">
        <f>J10</f>
        <v>InfinE D3</v>
      </c>
      <c r="B76" s="19"/>
      <c r="C76" s="52">
        <f>J27</f>
        <v>0.75600000000000001</v>
      </c>
      <c r="D76" s="50">
        <f t="shared" si="1"/>
        <v>0.65333333333333332</v>
      </c>
      <c r="E76" s="59">
        <f t="shared" ref="E76" si="73">AVERAGE(D74:D76)</f>
        <v>0.66266666666666663</v>
      </c>
      <c r="F76" s="59">
        <f t="shared" ref="F76" si="74">STDEV(D74:D76)</f>
        <v>1.0066445913694341E-2</v>
      </c>
      <c r="G76" s="65">
        <f t="shared" si="2"/>
        <v>110.6058091286307</v>
      </c>
      <c r="H76" s="61">
        <f t="shared" ref="H76" si="75">AVERAGE(G74:G76)</f>
        <v>112.18589211618257</v>
      </c>
      <c r="I76" s="61">
        <f t="shared" ref="I76" si="76">STDEV(G74:G76)</f>
        <v>1.7041949928578031</v>
      </c>
      <c r="J76" s="88"/>
      <c r="K76" s="65">
        <f t="shared" si="3"/>
        <v>110.6058091286307</v>
      </c>
      <c r="L76" s="61">
        <f t="shared" ref="L76" si="77">AVERAGE(K74:K76)</f>
        <v>112.18589211618257</v>
      </c>
      <c r="M76" s="61">
        <f t="shared" ref="M76" si="78">STDEV(K74:K76)</f>
        <v>1.7041949928578031</v>
      </c>
      <c r="O76" s="43">
        <f>TTEST($R$44:$R$61,C74:C76,2,3)</f>
        <v>6.4893439495754843E-4</v>
      </c>
      <c r="P76" s="98" t="str">
        <f t="shared" si="12"/>
        <v>**</v>
      </c>
      <c r="S76" s="43">
        <f>TTEST(C74:C76,C98:C100,2,3)</f>
        <v>2.3124317300279389E-3</v>
      </c>
      <c r="T76" s="98" t="str">
        <f t="shared" si="71"/>
        <v>**</v>
      </c>
    </row>
    <row r="77" spans="1:20" x14ac:dyDescent="0.35">
      <c r="A77" s="2" t="str">
        <f>K10</f>
        <v>InfinE D4</v>
      </c>
      <c r="B77" s="9"/>
      <c r="C77" s="87">
        <f>K27</f>
        <v>0.71899999999999997</v>
      </c>
      <c r="D77" s="49">
        <f t="shared" si="1"/>
        <v>0.61633333333333329</v>
      </c>
      <c r="E77" s="53"/>
      <c r="F77" s="53"/>
      <c r="G77" s="62">
        <f t="shared" si="2"/>
        <v>104.34190871369293</v>
      </c>
      <c r="H77" s="55"/>
      <c r="I77" s="55"/>
      <c r="J77" s="88"/>
      <c r="K77" s="63">
        <f t="shared" si="3"/>
        <v>104.34190871369293</v>
      </c>
      <c r="L77" s="55"/>
      <c r="M77" s="55"/>
    </row>
    <row r="78" spans="1:20" x14ac:dyDescent="0.35">
      <c r="A78" s="22" t="str">
        <f>L10</f>
        <v>InfinE D4</v>
      </c>
      <c r="B78" s="44" t="str">
        <f t="shared" ref="B78" si="79">A78</f>
        <v>InfinE D4</v>
      </c>
      <c r="C78" s="47">
        <f>L27</f>
        <v>0.73199999999999998</v>
      </c>
      <c r="D78" s="50">
        <f t="shared" si="1"/>
        <v>0.6293333333333333</v>
      </c>
      <c r="E78" s="56"/>
      <c r="F78" s="56"/>
      <c r="G78" s="57">
        <f t="shared" si="2"/>
        <v>106.54273858921161</v>
      </c>
      <c r="H78" s="58"/>
      <c r="I78" s="58"/>
      <c r="J78" s="88"/>
      <c r="K78" s="64">
        <f t="shared" si="3"/>
        <v>106.54273858921161</v>
      </c>
      <c r="L78" s="58"/>
      <c r="M78" s="58"/>
    </row>
    <row r="79" spans="1:20" ht="14.65" thickBot="1" x14ac:dyDescent="0.4">
      <c r="A79" s="22" t="str">
        <f>M10</f>
        <v>InfinE D4</v>
      </c>
      <c r="B79" s="10"/>
      <c r="C79" s="47">
        <f>M27</f>
        <v>0.73799999999999999</v>
      </c>
      <c r="D79" s="50">
        <f t="shared" si="1"/>
        <v>0.63533333333333331</v>
      </c>
      <c r="E79" s="59">
        <f t="shared" ref="E79" si="80">AVERAGE(D77:D79)</f>
        <v>0.627</v>
      </c>
      <c r="F79" s="59">
        <f t="shared" ref="F79" si="81">STDEV(D77:D79)</f>
        <v>9.7125348562223188E-3</v>
      </c>
      <c r="G79" s="57">
        <f t="shared" si="2"/>
        <v>107.55850622406638</v>
      </c>
      <c r="H79" s="61">
        <f t="shared" ref="H79" si="82">AVERAGE(G77:G79)</f>
        <v>106.14771784232364</v>
      </c>
      <c r="I79" s="61">
        <f t="shared" ref="I79" si="83">STDEV(G77:G79)</f>
        <v>1.6442797598915797</v>
      </c>
      <c r="J79" s="88"/>
      <c r="K79" s="65">
        <f t="shared" si="3"/>
        <v>107.55850622406638</v>
      </c>
      <c r="L79" s="61">
        <f t="shared" ref="L79" si="84">AVERAGE(K77:K79)</f>
        <v>106.14771784232364</v>
      </c>
      <c r="M79" s="61">
        <f t="shared" ref="M79" si="85">STDEV(K77:K79)</f>
        <v>1.6442797598915797</v>
      </c>
      <c r="O79" s="43">
        <f>TTEST($R$44:$R$61,C77:C79,2,3)</f>
        <v>5.979898534851839E-3</v>
      </c>
      <c r="P79" s="98" t="str">
        <f t="shared" si="12"/>
        <v>**</v>
      </c>
      <c r="S79" s="43">
        <f>TTEST(C77:C79,C101:C103,2,3)</f>
        <v>2.0106524216532314E-2</v>
      </c>
      <c r="T79" s="98" t="str">
        <f t="shared" si="71"/>
        <v>*</v>
      </c>
    </row>
    <row r="80" spans="1:20" x14ac:dyDescent="0.35">
      <c r="A80" s="2" t="str">
        <f>B12</f>
        <v>InfinE D5</v>
      </c>
      <c r="B80" s="17"/>
      <c r="C80" s="49">
        <f>B28</f>
        <v>0.753</v>
      </c>
      <c r="D80" s="51">
        <f t="shared" si="1"/>
        <v>0.65033333333333332</v>
      </c>
      <c r="E80" s="53"/>
      <c r="F80" s="53"/>
      <c r="G80" s="54">
        <f t="shared" si="2"/>
        <v>110.0979253112033</v>
      </c>
      <c r="H80" s="55"/>
      <c r="I80" s="55"/>
      <c r="J80" s="88">
        <f t="shared" si="49"/>
        <v>0.753</v>
      </c>
      <c r="K80" s="63">
        <f t="shared" si="3"/>
        <v>110.0979253112033</v>
      </c>
      <c r="L80" s="55"/>
      <c r="M80" s="55"/>
    </row>
    <row r="81" spans="1:20" x14ac:dyDescent="0.35">
      <c r="A81" s="22" t="str">
        <f>C12</f>
        <v>InfinE D5</v>
      </c>
      <c r="B81" s="18" t="str">
        <f t="shared" ref="B81" si="86">A81</f>
        <v>InfinE D5</v>
      </c>
      <c r="C81" s="50">
        <f>C28</f>
        <v>0.755</v>
      </c>
      <c r="D81" s="50">
        <f t="shared" si="1"/>
        <v>0.65233333333333332</v>
      </c>
      <c r="E81" s="56"/>
      <c r="F81" s="56"/>
      <c r="G81" s="57">
        <f t="shared" si="2"/>
        <v>110.43651452282157</v>
      </c>
      <c r="H81" s="58"/>
      <c r="I81" s="58"/>
      <c r="J81" s="88">
        <f t="shared" si="49"/>
        <v>0.755</v>
      </c>
      <c r="K81" s="64">
        <f t="shared" si="3"/>
        <v>110.43651452282157</v>
      </c>
      <c r="L81" s="58"/>
      <c r="M81" s="58"/>
    </row>
    <row r="82" spans="1:20" ht="14.65" thickBot="1" x14ac:dyDescent="0.4">
      <c r="A82" s="22" t="str">
        <f>D12</f>
        <v>InfinE D5</v>
      </c>
      <c r="B82" s="19"/>
      <c r="C82" s="52">
        <f>D28</f>
        <v>0.77200000000000002</v>
      </c>
      <c r="D82" s="52">
        <f t="shared" si="1"/>
        <v>0.66933333333333334</v>
      </c>
      <c r="E82" s="59">
        <f t="shared" ref="E82" si="87">AVERAGE(D80:D82)</f>
        <v>0.65733333333333333</v>
      </c>
      <c r="F82" s="59">
        <f t="shared" ref="F82" si="88">STDEV(D80:D82)</f>
        <v>1.0440306508910559E-2</v>
      </c>
      <c r="G82" s="60">
        <f t="shared" si="2"/>
        <v>113.31452282157677</v>
      </c>
      <c r="H82" s="61">
        <f t="shared" ref="H82" si="89">AVERAGE(G80:G82)</f>
        <v>111.28298755186721</v>
      </c>
      <c r="I82" s="61">
        <f t="shared" ref="I82" si="90">STDEV(G80:G82)</f>
        <v>1.7674875749525063</v>
      </c>
      <c r="J82" s="88"/>
      <c r="K82" s="65"/>
      <c r="L82" s="61">
        <f t="shared" ref="L82" si="91">AVERAGE(K80:K82)</f>
        <v>110.26721991701243</v>
      </c>
      <c r="M82" s="61">
        <f t="shared" ref="M82" si="92">STDEV(K80:K82)</f>
        <v>0.23941872757188587</v>
      </c>
      <c r="O82" s="43">
        <f>TTEST($R$44:$R$61,J80:J82,2,3)</f>
        <v>8.4423340434364466E-12</v>
      </c>
      <c r="P82" s="98" t="str">
        <f t="shared" si="12"/>
        <v>**</v>
      </c>
      <c r="S82" s="43">
        <f>TTEST(J80:J82,C104:C106,2,3)</f>
        <v>3.7136277154976839E-2</v>
      </c>
      <c r="T82" s="98" t="str">
        <f t="shared" si="71"/>
        <v>*</v>
      </c>
    </row>
    <row r="83" spans="1:20" x14ac:dyDescent="0.35">
      <c r="A83" s="22" t="str">
        <f>E12</f>
        <v>InfinE D6</v>
      </c>
      <c r="B83" s="9"/>
      <c r="C83" s="87">
        <f>E28</f>
        <v>0.73799999999999999</v>
      </c>
      <c r="D83" s="49">
        <f>C83-$O$27</f>
        <v>0.63533333333333331</v>
      </c>
      <c r="E83" s="53"/>
      <c r="F83" s="53"/>
      <c r="G83" s="62">
        <f>(D83/$O$24)*100</f>
        <v>107.55850622406638</v>
      </c>
      <c r="H83" s="55"/>
      <c r="I83" s="55"/>
      <c r="J83" s="88"/>
      <c r="K83" s="63">
        <f t="shared" si="3"/>
        <v>107.55850622406638</v>
      </c>
      <c r="L83" s="55"/>
      <c r="M83" s="55"/>
    </row>
    <row r="84" spans="1:20" x14ac:dyDescent="0.35">
      <c r="A84" s="22" t="str">
        <f>F12</f>
        <v>InfinE D6</v>
      </c>
      <c r="B84" s="44" t="str">
        <f t="shared" ref="B84" si="93">A84</f>
        <v>InfinE D6</v>
      </c>
      <c r="C84" s="47">
        <f>F28</f>
        <v>0.745</v>
      </c>
      <c r="D84" s="50">
        <f t="shared" si="1"/>
        <v>0.64233333333333331</v>
      </c>
      <c r="E84" s="56"/>
      <c r="F84" s="56"/>
      <c r="G84" s="57">
        <f t="shared" si="2"/>
        <v>108.74356846473027</v>
      </c>
      <c r="H84" s="58"/>
      <c r="I84" s="58"/>
      <c r="J84" s="88"/>
      <c r="K84" s="64">
        <f t="shared" si="3"/>
        <v>108.74356846473027</v>
      </c>
      <c r="L84" s="58"/>
      <c r="M84" s="58"/>
    </row>
    <row r="85" spans="1:20" ht="14.65" thickBot="1" x14ac:dyDescent="0.4">
      <c r="A85" s="22" t="str">
        <f>G12</f>
        <v>InfinE D6</v>
      </c>
      <c r="B85" s="10"/>
      <c r="C85" s="47">
        <f>G28</f>
        <v>0.73599999999999999</v>
      </c>
      <c r="D85" s="50">
        <f t="shared" si="1"/>
        <v>0.6333333333333333</v>
      </c>
      <c r="E85" s="59">
        <f t="shared" ref="E85" si="94">AVERAGE(D83:D85)</f>
        <v>0.63700000000000001</v>
      </c>
      <c r="F85" s="59">
        <f t="shared" ref="F85" si="95">STDEV(D83:D85)</f>
        <v>4.7258156262526127E-3</v>
      </c>
      <c r="G85" s="57">
        <f t="shared" si="2"/>
        <v>107.21991701244814</v>
      </c>
      <c r="H85" s="61">
        <f t="shared" ref="H85" si="96">AVERAGE(G83:G85)</f>
        <v>107.84066390041494</v>
      </c>
      <c r="I85" s="61">
        <f t="shared" ref="I85" si="97">STDEV(G83:G85)</f>
        <v>0.80005509357304738</v>
      </c>
      <c r="J85" s="88"/>
      <c r="K85" s="65">
        <f t="shared" si="3"/>
        <v>107.21991701244814</v>
      </c>
      <c r="L85" s="61">
        <f t="shared" ref="L85" si="98">AVERAGE(K83:K85)</f>
        <v>107.84066390041494</v>
      </c>
      <c r="M85" s="61">
        <f t="shared" ref="M85" si="99">STDEV(K83:K85)</f>
        <v>0.80005509357304738</v>
      </c>
      <c r="O85" s="43">
        <f>TTEST($R$44:$R$61,C83:C85,2,3)</f>
        <v>6.4703123521104104E-7</v>
      </c>
      <c r="P85" s="98" t="str">
        <f t="shared" si="12"/>
        <v>**</v>
      </c>
      <c r="S85" s="43">
        <f>TTEST(C83:C85,C107:C109,2,3)</f>
        <v>5.156064072124248E-2</v>
      </c>
      <c r="T85" s="98" t="str">
        <f t="shared" si="71"/>
        <v/>
      </c>
    </row>
    <row r="86" spans="1:20" x14ac:dyDescent="0.35">
      <c r="A86" s="22" t="str">
        <f>H12</f>
        <v>InfinE D7</v>
      </c>
      <c r="B86" s="17"/>
      <c r="C86" s="49">
        <f>H28</f>
        <v>0.69800000000000006</v>
      </c>
      <c r="D86" s="49">
        <f t="shared" si="1"/>
        <v>0.59533333333333338</v>
      </c>
      <c r="E86" s="53"/>
      <c r="F86" s="53"/>
      <c r="G86" s="62">
        <f t="shared" si="2"/>
        <v>100.78672199170124</v>
      </c>
      <c r="H86" s="55"/>
      <c r="I86" s="55"/>
      <c r="J86" s="88"/>
      <c r="K86" s="63">
        <f t="shared" si="3"/>
        <v>100.78672199170124</v>
      </c>
      <c r="L86" s="55"/>
      <c r="M86" s="55"/>
    </row>
    <row r="87" spans="1:20" x14ac:dyDescent="0.35">
      <c r="A87" s="22" t="str">
        <f>I12</f>
        <v>InfinE D7</v>
      </c>
      <c r="B87" s="18" t="str">
        <f t="shared" ref="B87" si="100">A87</f>
        <v>InfinE D7</v>
      </c>
      <c r="C87" s="64">
        <f>I28</f>
        <v>0.70599999999999996</v>
      </c>
      <c r="D87" s="50">
        <f t="shared" si="1"/>
        <v>0.60333333333333328</v>
      </c>
      <c r="E87" s="56"/>
      <c r="F87" s="56"/>
      <c r="G87" s="57">
        <f t="shared" si="2"/>
        <v>102.14107883817427</v>
      </c>
      <c r="H87" s="58"/>
      <c r="I87" s="58"/>
      <c r="J87" s="88"/>
      <c r="K87" s="64">
        <f t="shared" si="3"/>
        <v>102.14107883817427</v>
      </c>
      <c r="L87" s="58"/>
      <c r="M87" s="58"/>
    </row>
    <row r="88" spans="1:20" ht="14.65" thickBot="1" x14ac:dyDescent="0.4">
      <c r="A88" s="22" t="str">
        <f>J12</f>
        <v>InfinE D7</v>
      </c>
      <c r="B88" s="19"/>
      <c r="C88" s="52">
        <f>J28</f>
        <v>0.72099999999999997</v>
      </c>
      <c r="D88" s="50">
        <f t="shared" si="1"/>
        <v>0.61833333333333329</v>
      </c>
      <c r="E88" s="59">
        <f t="shared" ref="E88" si="101">AVERAGE(D86:D88)</f>
        <v>0.60566666666666658</v>
      </c>
      <c r="F88" s="59">
        <f t="shared" ref="F88" si="102">STDEV(D86:D88)</f>
        <v>1.1676186592091291E-2</v>
      </c>
      <c r="G88" s="57">
        <f t="shared" si="2"/>
        <v>104.6804979253112</v>
      </c>
      <c r="H88" s="61">
        <f t="shared" ref="H88" si="103">AVERAGE(G86:G88)</f>
        <v>102.53609958506223</v>
      </c>
      <c r="I88" s="61">
        <f t="shared" ref="I88" si="104">STDEV(G86:G88)</f>
        <v>1.9767154064619354</v>
      </c>
      <c r="J88" s="88"/>
      <c r="K88" s="65">
        <f t="shared" si="3"/>
        <v>104.6804979253112</v>
      </c>
      <c r="L88" s="61">
        <f t="shared" ref="L88" si="105">AVERAGE(K86:K88)</f>
        <v>102.53609958506223</v>
      </c>
      <c r="M88" s="61">
        <f t="shared" ref="M88" si="106">STDEV(K86:K88)</f>
        <v>1.9767154064619354</v>
      </c>
      <c r="O88" s="43">
        <f>TTEST($R$44:$R$61,C86:C88,2,3)</f>
        <v>0.13727376505273289</v>
      </c>
      <c r="P88" s="98" t="str">
        <f t="shared" si="12"/>
        <v/>
      </c>
      <c r="S88" s="43">
        <f>TTEST(C86:C88,C110:C112,2,3)</f>
        <v>0.14266365512589943</v>
      </c>
      <c r="T88" s="98" t="str">
        <f t="shared" si="71"/>
        <v/>
      </c>
    </row>
    <row r="89" spans="1:20" x14ac:dyDescent="0.35">
      <c r="A89" s="22" t="str">
        <f>K12</f>
        <v>InfinE D8</v>
      </c>
      <c r="B89" s="9"/>
      <c r="C89" s="47">
        <f>K28</f>
        <v>0.69</v>
      </c>
      <c r="D89" s="51">
        <f t="shared" si="1"/>
        <v>0.58733333333333326</v>
      </c>
      <c r="E89" s="53"/>
      <c r="F89" s="53"/>
      <c r="G89" s="54">
        <f t="shared" si="2"/>
        <v>99.432365145228204</v>
      </c>
      <c r="H89" s="55"/>
      <c r="I89" s="55"/>
      <c r="J89" s="88"/>
      <c r="K89" s="63">
        <f t="shared" si="3"/>
        <v>99.432365145228204</v>
      </c>
      <c r="L89" s="55"/>
      <c r="M89" s="55"/>
    </row>
    <row r="90" spans="1:20" x14ac:dyDescent="0.35">
      <c r="A90" s="22" t="str">
        <f>L12</f>
        <v>InfinE D8</v>
      </c>
      <c r="B90" s="44" t="str">
        <f t="shared" ref="B90" si="107">A90</f>
        <v>InfinE D8</v>
      </c>
      <c r="C90" s="47">
        <f>L28</f>
        <v>0.70499999999999996</v>
      </c>
      <c r="D90" s="50">
        <f t="shared" si="1"/>
        <v>0.60233333333333328</v>
      </c>
      <c r="E90" s="56"/>
      <c r="F90" s="56"/>
      <c r="G90" s="57">
        <f t="shared" si="2"/>
        <v>101.97178423236512</v>
      </c>
      <c r="H90" s="58"/>
      <c r="I90" s="58"/>
      <c r="J90" s="88"/>
      <c r="K90" s="64">
        <f t="shared" si="3"/>
        <v>101.97178423236512</v>
      </c>
      <c r="L90" s="58"/>
      <c r="M90" s="58"/>
    </row>
    <row r="91" spans="1:20" ht="14.65" thickBot="1" x14ac:dyDescent="0.4">
      <c r="A91" s="22" t="str">
        <f>M12</f>
        <v>InfinE D8</v>
      </c>
      <c r="B91" s="10"/>
      <c r="C91" s="60">
        <f>M28</f>
        <v>0.70599999999999996</v>
      </c>
      <c r="D91" s="52">
        <f t="shared" si="1"/>
        <v>0.60333333333333328</v>
      </c>
      <c r="E91" s="59">
        <f t="shared" ref="E91" si="108">AVERAGE(D89:D91)</f>
        <v>0.59766666666666668</v>
      </c>
      <c r="F91" s="59">
        <f t="shared" ref="F91" si="109">STDEV(D89:D91)</f>
        <v>8.9628864398325087E-3</v>
      </c>
      <c r="G91" s="60">
        <f t="shared" si="2"/>
        <v>102.14107883817427</v>
      </c>
      <c r="H91" s="61">
        <f t="shared" ref="H91" si="110">AVERAGE(G89:G91)</f>
        <v>101.18174273858921</v>
      </c>
      <c r="I91" s="61">
        <f t="shared" ref="I91" si="111">STDEV(G89:G91)</f>
        <v>1.5173683267434266</v>
      </c>
      <c r="J91" s="88"/>
      <c r="K91" s="65">
        <f t="shared" si="3"/>
        <v>102.14107883817427</v>
      </c>
      <c r="L91" s="61">
        <f t="shared" ref="L91" si="112">AVERAGE(K89:K91)</f>
        <v>101.18174273858921</v>
      </c>
      <c r="M91" s="61">
        <f t="shared" ref="M91" si="113">STDEV(K89:K91)</f>
        <v>1.5173683267434266</v>
      </c>
      <c r="O91" s="43">
        <f>TTEST($R$44:$R$61,C89:C91,2,3)</f>
        <v>0.32599854635860315</v>
      </c>
      <c r="P91" s="98" t="str">
        <f t="shared" si="12"/>
        <v/>
      </c>
      <c r="S91" s="43">
        <f>TTEST(C89:C91,C113:C115,2,3)</f>
        <v>0.46600794891947239</v>
      </c>
      <c r="T91" s="98" t="str">
        <f t="shared" si="71"/>
        <v/>
      </c>
    </row>
    <row r="92" spans="1:20" x14ac:dyDescent="0.35">
      <c r="A92" s="2" t="str">
        <f>B14</f>
        <v>EtOH 1</v>
      </c>
      <c r="B92" s="17"/>
      <c r="C92" s="49">
        <f>B29</f>
        <v>0.68300000000000005</v>
      </c>
      <c r="D92" s="49">
        <f t="shared" si="1"/>
        <v>0.58033333333333337</v>
      </c>
      <c r="E92" s="53"/>
      <c r="F92" s="53"/>
      <c r="G92" s="62">
        <f t="shared" si="2"/>
        <v>98.247302904564322</v>
      </c>
      <c r="H92" s="55"/>
      <c r="I92" s="55"/>
      <c r="J92" s="88">
        <f t="shared" si="49"/>
        <v>0.68300000000000005</v>
      </c>
      <c r="K92" s="63">
        <f t="shared" si="3"/>
        <v>98.247302904564322</v>
      </c>
      <c r="L92" s="55"/>
      <c r="M92" s="55"/>
    </row>
    <row r="93" spans="1:20" x14ac:dyDescent="0.35">
      <c r="A93" s="22" t="str">
        <f>C14</f>
        <v>EtOH 1</v>
      </c>
      <c r="B93" s="18" t="str">
        <f t="shared" ref="B93" si="114">A93</f>
        <v>EtOH 1</v>
      </c>
      <c r="C93" s="50">
        <f>C29</f>
        <v>0.73799999999999999</v>
      </c>
      <c r="D93" s="50">
        <f t="shared" si="1"/>
        <v>0.63533333333333331</v>
      </c>
      <c r="E93" s="56"/>
      <c r="F93" s="56"/>
      <c r="G93" s="57">
        <f t="shared" si="2"/>
        <v>107.55850622406638</v>
      </c>
      <c r="H93" s="58"/>
      <c r="I93" s="58"/>
      <c r="J93" s="88">
        <f t="shared" si="49"/>
        <v>0.73799999999999999</v>
      </c>
      <c r="K93" s="64">
        <f t="shared" si="3"/>
        <v>107.55850622406638</v>
      </c>
      <c r="L93" s="58"/>
      <c r="M93" s="58"/>
    </row>
    <row r="94" spans="1:20" ht="14.65" thickBot="1" x14ac:dyDescent="0.4">
      <c r="A94" s="22" t="str">
        <f>D14</f>
        <v>EtOH 1</v>
      </c>
      <c r="B94" s="19"/>
      <c r="C94" s="52">
        <f>D29</f>
        <v>0.84199999999999997</v>
      </c>
      <c r="D94" s="50">
        <f t="shared" si="1"/>
        <v>0.73933333333333329</v>
      </c>
      <c r="E94" s="59">
        <f t="shared" ref="E94" si="115">AVERAGE(D92:D94)</f>
        <v>0.65166666666666673</v>
      </c>
      <c r="F94" s="59">
        <f t="shared" ref="F94" si="116">STDEV(D92:D94)</f>
        <v>8.0748580998884129E-2</v>
      </c>
      <c r="G94" s="57">
        <f t="shared" si="2"/>
        <v>125.16514522821576</v>
      </c>
      <c r="H94" s="61">
        <f t="shared" ref="H94" si="117">AVERAGE(G92:G94)</f>
        <v>110.32365145228215</v>
      </c>
      <c r="I94" s="61">
        <f t="shared" ref="I94" si="118">STDEV(G92:G94)</f>
        <v>13.670299189852727</v>
      </c>
      <c r="J94" s="88"/>
      <c r="K94" s="65"/>
      <c r="L94" s="61">
        <f t="shared" ref="L94" si="119">AVERAGE(K92:K94)</f>
        <v>102.90290456431535</v>
      </c>
      <c r="M94" s="61">
        <f t="shared" ref="M94" si="120">STDEV(K92:K94)</f>
        <v>6.5840150082265954</v>
      </c>
      <c r="O94" s="43">
        <f>TTEST($R$44:$R$61,J92:J94,2,3)</f>
        <v>0.64467697355963138</v>
      </c>
      <c r="P94" s="98" t="str">
        <f t="shared" si="12"/>
        <v/>
      </c>
    </row>
    <row r="95" spans="1:20" x14ac:dyDescent="0.35">
      <c r="A95" s="22" t="str">
        <f>E14</f>
        <v>EtOH 2</v>
      </c>
      <c r="B95" s="9"/>
      <c r="C95" s="87">
        <f>E29</f>
        <v>0.71699999999999997</v>
      </c>
      <c r="D95" s="49">
        <f t="shared" si="1"/>
        <v>0.61433333333333329</v>
      </c>
      <c r="E95" s="53"/>
      <c r="F95" s="53"/>
      <c r="G95" s="62">
        <f t="shared" si="2"/>
        <v>104.00331950207469</v>
      </c>
      <c r="H95" s="55"/>
      <c r="I95" s="55"/>
      <c r="J95" s="88">
        <f t="shared" si="49"/>
        <v>0.71699999999999997</v>
      </c>
      <c r="K95" s="63">
        <f t="shared" si="3"/>
        <v>104.00331950207469</v>
      </c>
      <c r="L95" s="55"/>
      <c r="M95" s="55"/>
    </row>
    <row r="96" spans="1:20" x14ac:dyDescent="0.35">
      <c r="A96" s="22" t="str">
        <f>F14</f>
        <v>EtOH 2</v>
      </c>
      <c r="B96" s="44" t="str">
        <f t="shared" ref="B96" si="121">A96</f>
        <v>EtOH 2</v>
      </c>
      <c r="C96" s="47">
        <f>F29</f>
        <v>0.77500000000000002</v>
      </c>
      <c r="D96" s="50">
        <f t="shared" si="1"/>
        <v>0.67233333333333334</v>
      </c>
      <c r="E96" s="56"/>
      <c r="F96" s="56"/>
      <c r="G96" s="57">
        <f t="shared" si="2"/>
        <v>113.82240663900416</v>
      </c>
      <c r="H96" s="58"/>
      <c r="I96" s="58"/>
      <c r="J96" s="88"/>
      <c r="K96" s="64"/>
      <c r="L96" s="58"/>
      <c r="M96" s="58"/>
    </row>
    <row r="97" spans="1:16" ht="14.65" thickBot="1" x14ac:dyDescent="0.4">
      <c r="A97" s="22" t="str">
        <f>G14</f>
        <v>EtOH 2</v>
      </c>
      <c r="B97" s="10"/>
      <c r="C97" s="57">
        <f>G29</f>
        <v>0.72699999999999998</v>
      </c>
      <c r="D97" s="50">
        <f t="shared" si="1"/>
        <v>0.6243333333333333</v>
      </c>
      <c r="E97" s="59">
        <f t="shared" ref="E97" si="122">AVERAGE(D95:D97)</f>
        <v>0.63700000000000001</v>
      </c>
      <c r="F97" s="59">
        <f t="shared" ref="F97" si="123">STDEV(D95:D97)</f>
        <v>3.1005375877955987E-2</v>
      </c>
      <c r="G97" s="57">
        <f t="shared" si="2"/>
        <v>105.69626556016595</v>
      </c>
      <c r="H97" s="61">
        <f t="shared" ref="H97" si="124">AVERAGE(G95:G97)</f>
        <v>107.84066390041494</v>
      </c>
      <c r="I97" s="61">
        <f t="shared" ref="I97" si="125">STDEV(G95:G97)</f>
        <v>5.2490428872224282</v>
      </c>
      <c r="J97" s="88">
        <f t="shared" si="49"/>
        <v>0.72699999999999998</v>
      </c>
      <c r="K97" s="65">
        <f t="shared" si="3"/>
        <v>105.69626556016595</v>
      </c>
      <c r="L97" s="61">
        <f t="shared" ref="L97" si="126">AVERAGE(K95:K97)</f>
        <v>104.84979253112033</v>
      </c>
      <c r="M97" s="61">
        <f t="shared" ref="M97" si="127">STDEV(K95:K97)</f>
        <v>1.1970936378593691</v>
      </c>
      <c r="O97" s="43">
        <f>TTEST($R$44:$R$61,J95:J97,2,3)</f>
        <v>3.4266915677273954E-2</v>
      </c>
      <c r="P97" s="98" t="str">
        <f t="shared" si="12"/>
        <v>*</v>
      </c>
    </row>
    <row r="98" spans="1:16" x14ac:dyDescent="0.35">
      <c r="A98" s="22" t="str">
        <f>H14</f>
        <v>EtOH 3</v>
      </c>
      <c r="B98" s="17"/>
      <c r="C98" s="49">
        <f>H29</f>
        <v>0.7</v>
      </c>
      <c r="D98" s="51">
        <f t="shared" si="1"/>
        <v>0.59733333333333327</v>
      </c>
      <c r="E98" s="53"/>
      <c r="F98" s="53"/>
      <c r="G98" s="54">
        <f t="shared" si="2"/>
        <v>101.12531120331948</v>
      </c>
      <c r="H98" s="55"/>
      <c r="I98" s="55"/>
      <c r="J98" s="6"/>
      <c r="K98" s="63">
        <f t="shared" si="3"/>
        <v>101.12531120331948</v>
      </c>
      <c r="L98" s="55"/>
      <c r="M98" s="55"/>
    </row>
    <row r="99" spans="1:16" x14ac:dyDescent="0.35">
      <c r="A99" s="22" t="str">
        <f>I14</f>
        <v>EtOH 3</v>
      </c>
      <c r="B99" s="18" t="str">
        <f t="shared" ref="B99" si="128">A99</f>
        <v>EtOH 3</v>
      </c>
      <c r="C99" s="50">
        <f>I29</f>
        <v>0.71099999999999997</v>
      </c>
      <c r="D99" s="50">
        <f t="shared" si="1"/>
        <v>0.60833333333333328</v>
      </c>
      <c r="E99" s="56"/>
      <c r="F99" s="56"/>
      <c r="G99" s="57">
        <f t="shared" si="2"/>
        <v>102.98755186721991</v>
      </c>
      <c r="H99" s="58"/>
      <c r="I99" s="58"/>
      <c r="J99" s="6"/>
      <c r="K99" s="64">
        <f t="shared" si="3"/>
        <v>102.98755186721991</v>
      </c>
      <c r="L99" s="58"/>
      <c r="M99" s="58"/>
    </row>
    <row r="100" spans="1:16" ht="14.65" thickBot="1" x14ac:dyDescent="0.4">
      <c r="A100" s="22" t="str">
        <f>J14</f>
        <v>EtOH 3</v>
      </c>
      <c r="B100" s="19"/>
      <c r="C100" s="52">
        <f>J29</f>
        <v>0.71</v>
      </c>
      <c r="D100" s="50">
        <f t="shared" si="1"/>
        <v>0.60733333333333328</v>
      </c>
      <c r="E100" s="59">
        <f t="shared" ref="E100" si="129">AVERAGE(D98:D100)</f>
        <v>0.60433333333333328</v>
      </c>
      <c r="F100" s="59">
        <f t="shared" ref="F100" si="130">STDEV(D98:D100)</f>
        <v>6.0827625302982248E-3</v>
      </c>
      <c r="G100" s="60">
        <f t="shared" si="2"/>
        <v>102.81825726141078</v>
      </c>
      <c r="H100" s="61">
        <f t="shared" ref="H100" si="131">AVERAGE(G98:G100)</f>
        <v>102.31037344398339</v>
      </c>
      <c r="I100" s="61">
        <f t="shared" ref="I100" si="132">STDEV(G98:G100)</f>
        <v>1.0297788847973794</v>
      </c>
      <c r="J100" s="6"/>
      <c r="K100" s="65">
        <f t="shared" si="3"/>
        <v>102.81825726141078</v>
      </c>
      <c r="L100" s="61">
        <f t="shared" ref="L100" si="133">AVERAGE(K98:K100)</f>
        <v>102.31037344398339</v>
      </c>
      <c r="M100" s="61">
        <f t="shared" ref="M100" si="134">STDEV(K98:K100)</f>
        <v>1.0297788847973794</v>
      </c>
      <c r="O100" s="43">
        <f>TTEST($R$44:$R$61,C98:C100,2,3)</f>
        <v>2.8425888172432835E-2</v>
      </c>
      <c r="P100" s="98" t="str">
        <f t="shared" si="12"/>
        <v>*</v>
      </c>
    </row>
    <row r="101" spans="1:16" x14ac:dyDescent="0.35">
      <c r="A101" s="22" t="str">
        <f>K14</f>
        <v>EtOH 4</v>
      </c>
      <c r="B101" s="9"/>
      <c r="C101" s="87">
        <f>K29</f>
        <v>0.69100000000000006</v>
      </c>
      <c r="D101" s="49">
        <f t="shared" si="1"/>
        <v>0.58833333333333337</v>
      </c>
      <c r="E101" s="53"/>
      <c r="F101" s="53"/>
      <c r="G101" s="62">
        <f t="shared" si="2"/>
        <v>99.601659751037346</v>
      </c>
      <c r="H101" s="55"/>
      <c r="I101" s="55"/>
      <c r="J101" s="6"/>
      <c r="K101" s="63">
        <f t="shared" si="3"/>
        <v>99.601659751037346</v>
      </c>
      <c r="L101" s="55"/>
      <c r="M101" s="55"/>
    </row>
    <row r="102" spans="1:16" x14ac:dyDescent="0.35">
      <c r="A102" s="22" t="str">
        <f>L14</f>
        <v>EtOH 4</v>
      </c>
      <c r="B102" s="44" t="str">
        <f t="shared" ref="B102" si="135">A102</f>
        <v>EtOH 4</v>
      </c>
      <c r="C102" s="47">
        <f>L29</f>
        <v>0.69400000000000006</v>
      </c>
      <c r="D102" s="50">
        <f t="shared" si="1"/>
        <v>0.59133333333333338</v>
      </c>
      <c r="E102" s="56"/>
      <c r="F102" s="56"/>
      <c r="G102" s="57">
        <f t="shared" si="2"/>
        <v>100.10954356846473</v>
      </c>
      <c r="H102" s="58"/>
      <c r="I102" s="58"/>
      <c r="J102" s="6"/>
      <c r="K102" s="64">
        <f t="shared" si="3"/>
        <v>100.10954356846473</v>
      </c>
      <c r="L102" s="58"/>
      <c r="M102" s="58"/>
    </row>
    <row r="103" spans="1:16" ht="14.65" thickBot="1" x14ac:dyDescent="0.4">
      <c r="A103" s="22" t="str">
        <f>M14</f>
        <v>EtOH 4</v>
      </c>
      <c r="B103" s="10"/>
      <c r="C103" s="47">
        <f>M29</f>
        <v>0.69300000000000006</v>
      </c>
      <c r="D103" s="50">
        <f t="shared" si="1"/>
        <v>0.59033333333333338</v>
      </c>
      <c r="E103" s="59">
        <f t="shared" ref="E103" si="136">AVERAGE(D101:D103)</f>
        <v>0.59000000000000008</v>
      </c>
      <c r="F103" s="59">
        <f t="shared" ref="F103" si="137">STDEV(D101:D103)</f>
        <v>1.5275252316519479E-3</v>
      </c>
      <c r="G103" s="57">
        <f t="shared" si="2"/>
        <v>99.940248962655602</v>
      </c>
      <c r="H103" s="61">
        <f t="shared" ref="H103" si="138">AVERAGE(G101:G103)</f>
        <v>99.883817427385907</v>
      </c>
      <c r="I103" s="61">
        <f t="shared" ref="I103" si="139">STDEV(G101:G103)</f>
        <v>0.25860178195601324</v>
      </c>
      <c r="J103" s="6"/>
      <c r="K103" s="65">
        <f t="shared" si="3"/>
        <v>99.940248962655602</v>
      </c>
      <c r="L103" s="61">
        <f t="shared" ref="L103" si="140">AVERAGE(K101:K103)</f>
        <v>99.883817427385907</v>
      </c>
      <c r="M103" s="61">
        <f t="shared" ref="M103" si="141">STDEV(K101:K103)</f>
        <v>0.25860178195601324</v>
      </c>
      <c r="O103" s="43">
        <f>TTEST($R$44:$R$61,C101:C103,2,3)</f>
        <v>0.85436296181887028</v>
      </c>
      <c r="P103" s="98" t="str">
        <f t="shared" si="12"/>
        <v/>
      </c>
    </row>
    <row r="104" spans="1:16" x14ac:dyDescent="0.35">
      <c r="A104" s="2" t="str">
        <f>B16</f>
        <v>EtOH 5</v>
      </c>
      <c r="B104" s="17"/>
      <c r="C104" s="49">
        <f>B30</f>
        <v>0.69300000000000006</v>
      </c>
      <c r="D104" s="49">
        <f t="shared" si="1"/>
        <v>0.59033333333333338</v>
      </c>
      <c r="E104" s="53"/>
      <c r="F104" s="53"/>
      <c r="G104" s="62">
        <f t="shared" si="2"/>
        <v>99.940248962655602</v>
      </c>
      <c r="H104" s="55"/>
      <c r="I104" s="55"/>
      <c r="J104" s="6"/>
      <c r="K104" s="63">
        <f t="shared" si="3"/>
        <v>99.940248962655602</v>
      </c>
      <c r="L104" s="55"/>
      <c r="M104" s="55"/>
    </row>
    <row r="105" spans="1:16" x14ac:dyDescent="0.35">
      <c r="A105" s="2" t="str">
        <f>C16</f>
        <v>EtOH 5</v>
      </c>
      <c r="B105" s="18" t="str">
        <f t="shared" ref="B105" si="142">A105</f>
        <v>EtOH 5</v>
      </c>
      <c r="C105" s="50">
        <f>C30</f>
        <v>0.72499999999999998</v>
      </c>
      <c r="D105" s="50">
        <f t="shared" si="1"/>
        <v>0.62233333333333329</v>
      </c>
      <c r="E105" s="56"/>
      <c r="F105" s="56"/>
      <c r="G105" s="57">
        <f t="shared" si="2"/>
        <v>105.35767634854771</v>
      </c>
      <c r="H105" s="58"/>
      <c r="I105" s="58"/>
      <c r="J105" s="6"/>
      <c r="K105" s="64">
        <f t="shared" si="3"/>
        <v>105.35767634854771</v>
      </c>
      <c r="L105" s="58"/>
      <c r="M105" s="58"/>
    </row>
    <row r="106" spans="1:16" ht="14.65" thickBot="1" x14ac:dyDescent="0.4">
      <c r="A106" s="2" t="str">
        <f>D16</f>
        <v>EtOH 5</v>
      </c>
      <c r="B106" s="19"/>
      <c r="C106" s="65">
        <f>D30</f>
        <v>0.70599999999999996</v>
      </c>
      <c r="D106" s="50">
        <f t="shared" si="1"/>
        <v>0.60333333333333328</v>
      </c>
      <c r="E106" s="59">
        <f t="shared" ref="E106" si="143">AVERAGE(D104:D106)</f>
        <v>0.60533333333333339</v>
      </c>
      <c r="F106" s="59">
        <f t="shared" ref="F106" si="144">STDEV(D104:D106)</f>
        <v>1.6093476939431042E-2</v>
      </c>
      <c r="G106" s="57">
        <f t="shared" si="2"/>
        <v>102.14107883817427</v>
      </c>
      <c r="H106" s="61">
        <f t="shared" ref="H106" si="145">AVERAGE(G104:G106)</f>
        <v>102.47966804979252</v>
      </c>
      <c r="I106" s="61">
        <f t="shared" ref="I106" si="146">STDEV(G104:G106)</f>
        <v>2.7245388345592847</v>
      </c>
      <c r="J106" s="6"/>
      <c r="K106" s="65">
        <f t="shared" si="3"/>
        <v>102.14107883817427</v>
      </c>
      <c r="L106" s="61">
        <f t="shared" ref="L106" si="147">AVERAGE(K104:K106)</f>
        <v>102.47966804979252</v>
      </c>
      <c r="M106" s="61">
        <f t="shared" ref="M106" si="148">STDEV(K104:K106)</f>
        <v>2.7245388345592847</v>
      </c>
      <c r="O106" s="43">
        <f>TTEST($R$44:$R$61,C104:C106,2,3)</f>
        <v>0.24975730759459966</v>
      </c>
      <c r="P106" s="98" t="str">
        <f t="shared" si="12"/>
        <v/>
      </c>
    </row>
    <row r="107" spans="1:16" x14ac:dyDescent="0.35">
      <c r="A107" s="2" t="str">
        <f>E16</f>
        <v>EtOH 6</v>
      </c>
      <c r="B107" s="9"/>
      <c r="C107" s="47">
        <f>E30</f>
        <v>0.71899999999999997</v>
      </c>
      <c r="D107" s="49">
        <f t="shared" si="1"/>
        <v>0.61633333333333329</v>
      </c>
      <c r="E107" s="53"/>
      <c r="F107" s="53"/>
      <c r="G107" s="54">
        <f t="shared" si="2"/>
        <v>104.34190871369293</v>
      </c>
      <c r="H107" s="55"/>
      <c r="I107" s="55"/>
      <c r="J107" s="6"/>
      <c r="K107" s="63">
        <f t="shared" si="3"/>
        <v>104.34190871369293</v>
      </c>
      <c r="L107" s="55"/>
      <c r="M107" s="55"/>
    </row>
    <row r="108" spans="1:16" x14ac:dyDescent="0.35">
      <c r="A108" s="22" t="str">
        <f>F16</f>
        <v>EtOH 6</v>
      </c>
      <c r="B108" s="44" t="str">
        <f t="shared" ref="B108" si="149">A108</f>
        <v>EtOH 6</v>
      </c>
      <c r="C108" s="47">
        <f>F30</f>
        <v>0.72899999999999998</v>
      </c>
      <c r="D108" s="50">
        <f t="shared" si="1"/>
        <v>0.6263333333333333</v>
      </c>
      <c r="E108" s="56"/>
      <c r="F108" s="56"/>
      <c r="G108" s="57">
        <f t="shared" si="2"/>
        <v>106.03485477178423</v>
      </c>
      <c r="H108" s="58"/>
      <c r="I108" s="58"/>
      <c r="J108" s="6"/>
      <c r="K108" s="64">
        <f t="shared" si="3"/>
        <v>106.03485477178423</v>
      </c>
      <c r="L108" s="58"/>
      <c r="M108" s="58"/>
    </row>
    <row r="109" spans="1:16" ht="14.65" thickBot="1" x14ac:dyDescent="0.4">
      <c r="A109" s="22" t="str">
        <f>G16</f>
        <v>EtOH 6</v>
      </c>
      <c r="B109" s="11"/>
      <c r="C109" s="48">
        <f>G30</f>
        <v>0.70899999999999996</v>
      </c>
      <c r="D109" s="52">
        <f t="shared" ref="D109:D114" si="150">C109-$O$27</f>
        <v>0.60633333333333328</v>
      </c>
      <c r="E109" s="59">
        <f t="shared" ref="E109" si="151">AVERAGE(D107:D109)</f>
        <v>0.61633333333333329</v>
      </c>
      <c r="F109" s="59">
        <f t="shared" ref="F109" si="152">STDEV(D107:D109)</f>
        <v>1.0000000000000009E-2</v>
      </c>
      <c r="G109" s="60">
        <f t="shared" ref="G109:G114" si="153">(D109/$O$24)*100</f>
        <v>102.64896265560164</v>
      </c>
      <c r="H109" s="61">
        <f t="shared" ref="H109" si="154">AVERAGE(G107:G109)</f>
        <v>104.34190871369293</v>
      </c>
      <c r="I109" s="61">
        <f t="shared" ref="I109" si="155">STDEV(G107:G109)</f>
        <v>1.6929460580912945</v>
      </c>
      <c r="J109" s="6"/>
      <c r="K109" s="65">
        <f t="shared" ref="K109:K115" si="156">G109</f>
        <v>102.64896265560164</v>
      </c>
      <c r="L109" s="61">
        <f t="shared" ref="L109" si="157">AVERAGE(K107:K109)</f>
        <v>104.34190871369293</v>
      </c>
      <c r="M109" s="61">
        <f t="shared" ref="M109" si="158">STDEV(K107:K109)</f>
        <v>1.6929460580912945</v>
      </c>
      <c r="O109" s="43">
        <f>TTEST($R$44:$R$61,C107:C109,2,3)</f>
        <v>2.1803727019254041E-2</v>
      </c>
      <c r="P109" s="98" t="str">
        <f t="shared" si="12"/>
        <v>*</v>
      </c>
    </row>
    <row r="110" spans="1:16" x14ac:dyDescent="0.35">
      <c r="A110" s="6" t="str">
        <f>H16</f>
        <v>EtOH 7</v>
      </c>
      <c r="B110" s="17"/>
      <c r="C110" s="49">
        <f>H30</f>
        <v>0.69200000000000006</v>
      </c>
      <c r="D110" s="49">
        <f t="shared" si="150"/>
        <v>0.58933333333333338</v>
      </c>
      <c r="E110" s="53"/>
      <c r="F110" s="53"/>
      <c r="G110" s="62">
        <f t="shared" si="153"/>
        <v>99.770954356846474</v>
      </c>
      <c r="H110" s="55"/>
      <c r="I110" s="55"/>
      <c r="J110" s="6"/>
      <c r="K110" s="63">
        <f t="shared" si="156"/>
        <v>99.770954356846474</v>
      </c>
      <c r="L110" s="55"/>
      <c r="M110" s="55"/>
    </row>
    <row r="111" spans="1:16" x14ac:dyDescent="0.35">
      <c r="A111" s="6" t="str">
        <f>I16</f>
        <v>EtOH 7</v>
      </c>
      <c r="B111" s="18" t="str">
        <f t="shared" ref="B111" si="159">A111</f>
        <v>EtOH 7</v>
      </c>
      <c r="C111" s="50">
        <f>I30</f>
        <v>0.7</v>
      </c>
      <c r="D111" s="50">
        <f t="shared" si="150"/>
        <v>0.59733333333333327</v>
      </c>
      <c r="E111" s="56"/>
      <c r="F111" s="56"/>
      <c r="G111" s="57">
        <f t="shared" si="153"/>
        <v>101.12531120331948</v>
      </c>
      <c r="H111" s="58"/>
      <c r="I111" s="58"/>
      <c r="J111" s="6"/>
      <c r="K111" s="64">
        <f t="shared" si="156"/>
        <v>101.12531120331948</v>
      </c>
      <c r="L111" s="58"/>
      <c r="M111" s="58"/>
    </row>
    <row r="112" spans="1:16" ht="14.65" thickBot="1" x14ac:dyDescent="0.4">
      <c r="A112" s="6" t="str">
        <f>J16</f>
        <v>EtOH 7</v>
      </c>
      <c r="B112" s="19"/>
      <c r="C112" s="65">
        <f>J30</f>
        <v>0.68800000000000006</v>
      </c>
      <c r="D112" s="50">
        <f t="shared" si="150"/>
        <v>0.58533333333333337</v>
      </c>
      <c r="E112" s="59">
        <f t="shared" ref="E112" si="160">AVERAGE(D110:D112)</f>
        <v>0.59066666666666656</v>
      </c>
      <c r="F112" s="59">
        <f t="shared" ref="F112" si="161">STDEV(D110:D112)</f>
        <v>6.1101009266077318E-3</v>
      </c>
      <c r="G112" s="57">
        <f t="shared" si="153"/>
        <v>99.093775933609962</v>
      </c>
      <c r="H112" s="61">
        <f t="shared" ref="H112" si="162">AVERAGE(G110:G112)</f>
        <v>99.996680497925297</v>
      </c>
      <c r="I112" s="61">
        <f t="shared" ref="I112" si="163">STDEV(G110:G112)</f>
        <v>1.0344071278240454</v>
      </c>
      <c r="J112" s="6"/>
      <c r="K112" s="65">
        <f t="shared" si="156"/>
        <v>99.093775933609962</v>
      </c>
      <c r="L112" s="61">
        <f t="shared" ref="L112" si="164">AVERAGE(K110:K112)</f>
        <v>99.996680497925297</v>
      </c>
      <c r="M112" s="61">
        <f t="shared" ref="M112" si="165">STDEV(K110:K112)</f>
        <v>1.0344071278240454</v>
      </c>
      <c r="O112" s="43">
        <f>TTEST($R$44:$R$61,C110:C112,2,3)</f>
        <v>0.99699085048006575</v>
      </c>
      <c r="P112" s="98" t="str">
        <f t="shared" si="12"/>
        <v/>
      </c>
    </row>
    <row r="113" spans="1:16" x14ac:dyDescent="0.35">
      <c r="A113" s="6" t="str">
        <f>K16</f>
        <v>EtOH 8</v>
      </c>
      <c r="B113" s="9"/>
      <c r="C113" s="47">
        <f>K30</f>
        <v>0.70200000000000007</v>
      </c>
      <c r="D113" s="49">
        <f>C113-$O$27</f>
        <v>0.59933333333333338</v>
      </c>
      <c r="E113" s="53"/>
      <c r="F113" s="53"/>
      <c r="G113" s="54">
        <f t="shared" si="153"/>
        <v>101.46390041493775</v>
      </c>
      <c r="H113" s="55"/>
      <c r="I113" s="55"/>
      <c r="J113" s="6"/>
      <c r="K113" s="63">
        <f t="shared" si="156"/>
        <v>101.46390041493775</v>
      </c>
      <c r="L113" s="55"/>
      <c r="M113" s="55"/>
    </row>
    <row r="114" spans="1:16" x14ac:dyDescent="0.35">
      <c r="A114" s="6" t="str">
        <f>L16</f>
        <v>EtOH 8</v>
      </c>
      <c r="B114" s="44" t="str">
        <f t="shared" ref="B114" si="166">A114</f>
        <v>EtOH 8</v>
      </c>
      <c r="C114" s="47">
        <f>L30</f>
        <v>0.7</v>
      </c>
      <c r="D114" s="50">
        <f t="shared" si="150"/>
        <v>0.59733333333333327</v>
      </c>
      <c r="E114" s="56"/>
      <c r="F114" s="56"/>
      <c r="G114" s="57">
        <f t="shared" si="153"/>
        <v>101.12531120331948</v>
      </c>
      <c r="H114" s="58"/>
      <c r="I114" s="58"/>
      <c r="J114" s="6"/>
      <c r="K114" s="64">
        <f t="shared" si="156"/>
        <v>101.12531120331948</v>
      </c>
      <c r="L114" s="58"/>
      <c r="M114" s="58"/>
    </row>
    <row r="115" spans="1:16" ht="14.25" x14ac:dyDescent="0.35">
      <c r="A115" s="6" t="str">
        <f>M16</f>
        <v>EtOH 8</v>
      </c>
      <c r="B115" s="11"/>
      <c r="C115" s="48">
        <f>M30</f>
        <v>0.71699999999999997</v>
      </c>
      <c r="D115" s="52">
        <f t="shared" ref="D115" si="167">C115-$O$27</f>
        <v>0.61433333333333329</v>
      </c>
      <c r="E115" s="59">
        <f t="shared" ref="E115" si="168">AVERAGE(D113:D115)</f>
        <v>0.60366666666666668</v>
      </c>
      <c r="F115" s="59">
        <f t="shared" ref="F115" si="169">STDEV(D113:D115)</f>
        <v>9.2915732431775519E-3</v>
      </c>
      <c r="G115" s="60">
        <f t="shared" ref="G115" si="170">(D115/$O$24)*100</f>
        <v>104.00331950207469</v>
      </c>
      <c r="H115" s="61">
        <f t="shared" ref="H115" si="171">AVERAGE(G113:G115)</f>
        <v>102.19751037344399</v>
      </c>
      <c r="I115" s="61">
        <f t="shared" ref="I115" si="172">STDEV(G113:G115)</f>
        <v>1.5730132295504009</v>
      </c>
      <c r="J115" s="6"/>
      <c r="K115" s="65">
        <f t="shared" si="156"/>
        <v>104.00331950207469</v>
      </c>
      <c r="L115" s="61">
        <f t="shared" ref="L115" si="173">AVERAGE(K113:K115)</f>
        <v>102.19751037344399</v>
      </c>
      <c r="M115" s="61">
        <f t="shared" ref="M115" si="174">STDEV(K113:K115)</f>
        <v>1.5730132295504009</v>
      </c>
      <c r="O115" s="43">
        <f>TTEST($R$44:$R$61,C113:C115,2,3)</f>
        <v>0.11311823245697664</v>
      </c>
      <c r="P115" s="98" t="str">
        <f t="shared" ref="P115" si="175">IF(O115="","",IF(O115&lt;0.01,"**",IF(AND(O115&lt;0.05),"*","")))</f>
        <v/>
      </c>
    </row>
    <row r="116" spans="1:16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6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6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6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6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6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6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6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6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6" x14ac:dyDescent="0.35">
      <c r="B125" s="1"/>
      <c r="C125" s="1"/>
      <c r="D125" s="1"/>
      <c r="E125" s="1"/>
      <c r="F125" s="1"/>
      <c r="G125" s="1"/>
      <c r="H125" s="1"/>
      <c r="I125" s="1"/>
      <c r="J125" s="6"/>
      <c r="K125" s="6"/>
    </row>
    <row r="126" spans="1:16" x14ac:dyDescent="0.35">
      <c r="B126" s="1"/>
      <c r="C126" s="1"/>
      <c r="D126" s="1"/>
      <c r="E126" s="1"/>
      <c r="F126" s="1"/>
      <c r="G126" s="1"/>
      <c r="H126" s="1"/>
      <c r="I126" s="1"/>
      <c r="J126" s="6"/>
      <c r="K126" s="6"/>
    </row>
    <row r="127" spans="1:16" x14ac:dyDescent="0.35">
      <c r="B127" s="1"/>
      <c r="C127" s="1"/>
      <c r="D127" s="1"/>
      <c r="E127" s="1"/>
      <c r="F127" s="1"/>
      <c r="G127" s="1"/>
      <c r="H127" s="1"/>
      <c r="I127" s="1"/>
      <c r="J127" s="6"/>
      <c r="K127" s="6"/>
    </row>
    <row r="128" spans="1:16" x14ac:dyDescent="0.35">
      <c r="B128" s="1"/>
      <c r="C128" s="1"/>
      <c r="D128" s="1"/>
      <c r="E128" s="1"/>
      <c r="F128" s="1"/>
      <c r="G128" s="1"/>
      <c r="H128" s="1"/>
      <c r="I128" s="1"/>
      <c r="J128" s="6"/>
      <c r="K128" s="6"/>
    </row>
    <row r="129" spans="2:11" x14ac:dyDescent="0.35">
      <c r="B129" s="1"/>
      <c r="C129" s="1"/>
      <c r="D129" s="1"/>
      <c r="E129" s="1"/>
      <c r="F129" s="1"/>
      <c r="G129" s="1"/>
      <c r="H129" s="1"/>
      <c r="I129" s="1"/>
      <c r="J129" s="6"/>
      <c r="K129" s="6"/>
    </row>
    <row r="130" spans="2:11" x14ac:dyDescent="0.35">
      <c r="B130" s="1"/>
      <c r="C130" s="1"/>
      <c r="D130" s="1"/>
      <c r="E130" s="1"/>
      <c r="F130" s="1"/>
      <c r="G130" s="1"/>
      <c r="H130" s="1"/>
      <c r="I130" s="1"/>
      <c r="J130" s="6"/>
      <c r="K130" s="6"/>
    </row>
  </sheetData>
  <mergeCells count="16">
    <mergeCell ref="A3:A4"/>
    <mergeCell ref="N3:N4"/>
    <mergeCell ref="A5:A6"/>
    <mergeCell ref="N5:N6"/>
    <mergeCell ref="A7:A8"/>
    <mergeCell ref="N7:N8"/>
    <mergeCell ref="A15:A16"/>
    <mergeCell ref="N15:N16"/>
    <mergeCell ref="A17:A18"/>
    <mergeCell ref="N17:N18"/>
    <mergeCell ref="A9:A10"/>
    <mergeCell ref="N9:N10"/>
    <mergeCell ref="A11:A12"/>
    <mergeCell ref="N11:N12"/>
    <mergeCell ref="A13:A14"/>
    <mergeCell ref="N13:N14"/>
  </mergeCells>
  <conditionalFormatting sqref="O46 O49 O52 O55 O58 O61 O64 O67 O70 O73 O76 O79 O82 O85 O88 O91 O94 O97 O100 O103 O106 O109 O112 O115">
    <cfRule type="cellIs" dxfId="35" priority="10" operator="lessThan">
      <formula>0.01</formula>
    </cfRule>
    <cfRule type="cellIs" dxfId="34" priority="11" operator="lessThan">
      <formula>0.05</formula>
    </cfRule>
    <cfRule type="cellIs" dxfId="33" priority="12" operator="lessThan">
      <formula>0.1</formula>
    </cfRule>
  </conditionalFormatting>
  <conditionalFormatting sqref="K44 K47 K50 K53 K56 K59 K62 K65 K68 K71 K74 K77 K80 K83 K86 K89 K92 K95 K98 K101 K104 K107 K110 K113">
    <cfRule type="expression" dxfId="32" priority="6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K45 K48 K51 K54 K57 K60 K63 K66 K69 K72 K75 K78 K81 K84 K87 K90 K93 K96 K99 K102 K105 K108 K111 K114">
    <cfRule type="expression" dxfId="31" priority="5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K46 K49 K52 K55 K58 K61 K64 K67 K70 K73 K76 K79 K82 K85 K88 K91 K94 K97 K100 K103 K106 K109 K112 K115">
    <cfRule type="expression" dxfId="30" priority="4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S70 S73 S76 S79 S82 S85 S88 S91">
    <cfRule type="cellIs" dxfId="29" priority="1" operator="lessThan">
      <formula>0.01</formula>
    </cfRule>
    <cfRule type="cellIs" dxfId="28" priority="2" operator="lessThan">
      <formula>0.05</formula>
    </cfRule>
    <cfRule type="cellIs" dxfId="27" priority="3" operator="lessThan">
      <formula>0.1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30"/>
  <sheetViews>
    <sheetView topLeftCell="A20" zoomScale="53" zoomScaleNormal="53" workbookViewId="0">
      <selection activeCell="Z95" sqref="Z95"/>
    </sheetView>
  </sheetViews>
  <sheetFormatPr defaultColWidth="9.19921875" defaultRowHeight="12.75" x14ac:dyDescent="0.35"/>
  <cols>
    <col min="1" max="1" width="11.53125" style="1" customWidth="1"/>
    <col min="2" max="2" width="9" style="2" bestFit="1" customWidth="1"/>
    <col min="3" max="3" width="9.19921875" style="2"/>
    <col min="4" max="4" width="12.265625" style="2" bestFit="1" customWidth="1"/>
    <col min="5" max="5" width="11.73046875" style="2" customWidth="1"/>
    <col min="6" max="6" width="10.73046875" style="2" bestFit="1" customWidth="1"/>
    <col min="7" max="16384" width="9.19921875" style="2"/>
  </cols>
  <sheetData>
    <row r="1" spans="1:15" ht="13.15" thickBot="1" x14ac:dyDescent="0.4">
      <c r="I1" s="3"/>
      <c r="J1" s="3"/>
      <c r="K1" s="3"/>
      <c r="L1" s="3"/>
      <c r="M1" s="3"/>
      <c r="N1" s="3"/>
      <c r="O1" s="3"/>
    </row>
    <row r="2" spans="1:15" ht="16.149999999999999" thickBot="1" x14ac:dyDescent="0.4">
      <c r="A2" s="92"/>
      <c r="B2" s="12">
        <v>1</v>
      </c>
      <c r="C2" s="12">
        <v>2</v>
      </c>
      <c r="D2" s="13">
        <v>3</v>
      </c>
      <c r="E2" s="12">
        <v>4</v>
      </c>
      <c r="F2" s="12">
        <v>5</v>
      </c>
      <c r="G2" s="12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2"/>
      <c r="O2" s="3"/>
    </row>
    <row r="3" spans="1:15" ht="12.75" customHeight="1" x14ac:dyDescent="0.35">
      <c r="A3" s="102" t="s">
        <v>0</v>
      </c>
      <c r="B3" s="23" t="s">
        <v>43</v>
      </c>
      <c r="C3" s="23" t="s">
        <v>43</v>
      </c>
      <c r="D3" s="23" t="s">
        <v>43</v>
      </c>
      <c r="E3" s="23" t="s">
        <v>43</v>
      </c>
      <c r="F3" s="23" t="s">
        <v>43</v>
      </c>
      <c r="G3" s="23" t="s">
        <v>43</v>
      </c>
      <c r="H3" s="23" t="s">
        <v>43</v>
      </c>
      <c r="I3" s="23" t="s">
        <v>43</v>
      </c>
      <c r="J3" s="23" t="s">
        <v>43</v>
      </c>
      <c r="K3" s="23" t="s">
        <v>43</v>
      </c>
      <c r="L3" s="23" t="s">
        <v>43</v>
      </c>
      <c r="M3" s="23" t="s">
        <v>43</v>
      </c>
      <c r="N3" s="102" t="s">
        <v>0</v>
      </c>
      <c r="O3" s="3"/>
    </row>
    <row r="4" spans="1:15" ht="13.5" customHeight="1" thickBot="1" x14ac:dyDescent="0.4">
      <c r="A4" s="103"/>
      <c r="B4" s="24" t="s">
        <v>9</v>
      </c>
      <c r="C4" s="24" t="s">
        <v>9</v>
      </c>
      <c r="D4" s="24" t="s">
        <v>9</v>
      </c>
      <c r="E4" s="24" t="s">
        <v>9</v>
      </c>
      <c r="F4" s="24" t="s">
        <v>9</v>
      </c>
      <c r="G4" s="24" t="s">
        <v>9</v>
      </c>
      <c r="H4" s="24" t="s">
        <v>9</v>
      </c>
      <c r="I4" s="24" t="s">
        <v>9</v>
      </c>
      <c r="J4" s="24" t="s">
        <v>9</v>
      </c>
      <c r="K4" s="24" t="s">
        <v>9</v>
      </c>
      <c r="L4" s="24" t="s">
        <v>9</v>
      </c>
      <c r="M4" s="24" t="s">
        <v>9</v>
      </c>
      <c r="N4" s="103"/>
      <c r="O4" s="3"/>
    </row>
    <row r="5" spans="1:15" ht="12.75" customHeight="1" x14ac:dyDescent="0.35">
      <c r="A5" s="100" t="s">
        <v>1</v>
      </c>
      <c r="B5" s="23" t="s">
        <v>43</v>
      </c>
      <c r="C5" s="23" t="s">
        <v>43</v>
      </c>
      <c r="D5" s="23" t="s">
        <v>43</v>
      </c>
      <c r="E5" s="23" t="s">
        <v>43</v>
      </c>
      <c r="F5" s="23" t="s">
        <v>43</v>
      </c>
      <c r="G5" s="23" t="s">
        <v>43</v>
      </c>
      <c r="H5" s="23" t="s">
        <v>43</v>
      </c>
      <c r="I5" s="23" t="s">
        <v>43</v>
      </c>
      <c r="J5" s="23" t="s">
        <v>43</v>
      </c>
      <c r="K5" s="23" t="s">
        <v>43</v>
      </c>
      <c r="L5" s="23" t="s">
        <v>43</v>
      </c>
      <c r="M5" s="23" t="s">
        <v>43</v>
      </c>
      <c r="N5" s="100" t="s">
        <v>1</v>
      </c>
      <c r="O5" s="3"/>
    </row>
    <row r="6" spans="1:15" ht="13.5" customHeight="1" thickBot="1" x14ac:dyDescent="0.4">
      <c r="A6" s="104"/>
      <c r="B6" s="25" t="s">
        <v>24</v>
      </c>
      <c r="C6" s="25" t="s">
        <v>24</v>
      </c>
      <c r="D6" s="25" t="s">
        <v>24</v>
      </c>
      <c r="E6" s="27" t="s">
        <v>25</v>
      </c>
      <c r="F6" s="28" t="s">
        <v>25</v>
      </c>
      <c r="G6" s="29" t="s">
        <v>25</v>
      </c>
      <c r="H6" s="31" t="s">
        <v>26</v>
      </c>
      <c r="I6" s="31" t="s">
        <v>26</v>
      </c>
      <c r="J6" s="31" t="s">
        <v>26</v>
      </c>
      <c r="K6" s="33" t="s">
        <v>27</v>
      </c>
      <c r="L6" s="33" t="s">
        <v>27</v>
      </c>
      <c r="M6" s="34" t="s">
        <v>27</v>
      </c>
      <c r="N6" s="104"/>
      <c r="O6" s="3"/>
    </row>
    <row r="7" spans="1:15" ht="12.75" customHeight="1" x14ac:dyDescent="0.35">
      <c r="A7" s="100" t="s">
        <v>2</v>
      </c>
      <c r="B7" s="23" t="s">
        <v>43</v>
      </c>
      <c r="C7" s="23" t="s">
        <v>43</v>
      </c>
      <c r="D7" s="23" t="s">
        <v>43</v>
      </c>
      <c r="E7" s="23" t="s">
        <v>43</v>
      </c>
      <c r="F7" s="23" t="s">
        <v>43</v>
      </c>
      <c r="G7" s="23" t="s">
        <v>43</v>
      </c>
      <c r="H7" s="23" t="s">
        <v>43</v>
      </c>
      <c r="I7" s="23" t="s">
        <v>43</v>
      </c>
      <c r="J7" s="23" t="s">
        <v>43</v>
      </c>
      <c r="K7" s="23" t="s">
        <v>43</v>
      </c>
      <c r="L7" s="23" t="s">
        <v>43</v>
      </c>
      <c r="M7" s="23" t="s">
        <v>43</v>
      </c>
      <c r="N7" s="100" t="s">
        <v>2</v>
      </c>
      <c r="O7" s="3"/>
    </row>
    <row r="8" spans="1:15" ht="13.5" customHeight="1" thickBot="1" x14ac:dyDescent="0.4">
      <c r="A8" s="101"/>
      <c r="B8" s="36" t="s">
        <v>28</v>
      </c>
      <c r="C8" s="37" t="s">
        <v>28</v>
      </c>
      <c r="D8" s="38" t="s">
        <v>28</v>
      </c>
      <c r="E8" s="68" t="s">
        <v>29</v>
      </c>
      <c r="F8" s="68" t="s">
        <v>29</v>
      </c>
      <c r="G8" s="68" t="s">
        <v>29</v>
      </c>
      <c r="H8" s="69" t="s">
        <v>30</v>
      </c>
      <c r="I8" s="69" t="s">
        <v>30</v>
      </c>
      <c r="J8" s="70" t="s">
        <v>30</v>
      </c>
      <c r="K8" s="71" t="s">
        <v>31</v>
      </c>
      <c r="L8" s="71" t="s">
        <v>31</v>
      </c>
      <c r="M8" s="72" t="s">
        <v>31</v>
      </c>
      <c r="N8" s="101"/>
      <c r="O8" s="3"/>
    </row>
    <row r="9" spans="1:15" ht="12.75" customHeight="1" x14ac:dyDescent="0.35">
      <c r="A9" s="100" t="s">
        <v>3</v>
      </c>
      <c r="B9" s="23" t="s">
        <v>43</v>
      </c>
      <c r="C9" s="23" t="s">
        <v>43</v>
      </c>
      <c r="D9" s="23" t="s">
        <v>43</v>
      </c>
      <c r="E9" s="23" t="s">
        <v>43</v>
      </c>
      <c r="F9" s="23" t="s">
        <v>43</v>
      </c>
      <c r="G9" s="23" t="s">
        <v>43</v>
      </c>
      <c r="H9" s="23" t="s">
        <v>43</v>
      </c>
      <c r="I9" s="23" t="s">
        <v>43</v>
      </c>
      <c r="J9" s="23" t="s">
        <v>43</v>
      </c>
      <c r="K9" s="23" t="s">
        <v>43</v>
      </c>
      <c r="L9" s="23" t="s">
        <v>43</v>
      </c>
      <c r="M9" s="23" t="s">
        <v>43</v>
      </c>
      <c r="N9" s="100" t="s">
        <v>3</v>
      </c>
      <c r="O9" s="3"/>
    </row>
    <row r="10" spans="1:15" ht="13.5" customHeight="1" thickBot="1" x14ac:dyDescent="0.4">
      <c r="A10" s="101"/>
      <c r="B10" s="26" t="s">
        <v>32</v>
      </c>
      <c r="C10" s="26" t="s">
        <v>32</v>
      </c>
      <c r="D10" s="26" t="s">
        <v>32</v>
      </c>
      <c r="E10" s="74" t="s">
        <v>33</v>
      </c>
      <c r="F10" s="74" t="s">
        <v>33</v>
      </c>
      <c r="G10" s="76" t="s">
        <v>33</v>
      </c>
      <c r="H10" s="30" t="s">
        <v>34</v>
      </c>
      <c r="I10" s="75" t="s">
        <v>34</v>
      </c>
      <c r="J10" s="75" t="s">
        <v>34</v>
      </c>
      <c r="K10" s="66" t="s">
        <v>35</v>
      </c>
      <c r="L10" s="67" t="s">
        <v>35</v>
      </c>
      <c r="M10" s="67" t="s">
        <v>35</v>
      </c>
      <c r="N10" s="101"/>
      <c r="O10" s="3"/>
    </row>
    <row r="11" spans="1:15" ht="12.75" customHeight="1" x14ac:dyDescent="0.35">
      <c r="A11" s="100" t="s">
        <v>4</v>
      </c>
      <c r="B11" s="23" t="s">
        <v>43</v>
      </c>
      <c r="C11" s="23" t="s">
        <v>43</v>
      </c>
      <c r="D11" s="23" t="s">
        <v>43</v>
      </c>
      <c r="E11" s="23" t="s">
        <v>43</v>
      </c>
      <c r="F11" s="23" t="s">
        <v>43</v>
      </c>
      <c r="G11" s="23" t="s">
        <v>43</v>
      </c>
      <c r="H11" s="23" t="s">
        <v>43</v>
      </c>
      <c r="I11" s="23" t="s">
        <v>43</v>
      </c>
      <c r="J11" s="23" t="s">
        <v>43</v>
      </c>
      <c r="K11" s="23" t="s">
        <v>43</v>
      </c>
      <c r="L11" s="23" t="s">
        <v>43</v>
      </c>
      <c r="M11" s="23" t="s">
        <v>43</v>
      </c>
      <c r="N11" s="100" t="s">
        <v>4</v>
      </c>
      <c r="O11" s="3"/>
    </row>
    <row r="12" spans="1:15" ht="13.5" customHeight="1" thickBot="1" x14ac:dyDescent="0.4">
      <c r="A12" s="101"/>
      <c r="B12" s="32" t="s">
        <v>36</v>
      </c>
      <c r="C12" s="32" t="s">
        <v>36</v>
      </c>
      <c r="D12" s="77" t="s">
        <v>36</v>
      </c>
      <c r="E12" s="73" t="s">
        <v>37</v>
      </c>
      <c r="F12" s="78" t="s">
        <v>37</v>
      </c>
      <c r="G12" s="35" t="s">
        <v>37</v>
      </c>
      <c r="H12" s="39" t="s">
        <v>38</v>
      </c>
      <c r="I12" s="39" t="s">
        <v>38</v>
      </c>
      <c r="J12" s="39" t="s">
        <v>38</v>
      </c>
      <c r="K12" s="79" t="s">
        <v>39</v>
      </c>
      <c r="L12" s="79" t="s">
        <v>39</v>
      </c>
      <c r="M12" s="79" t="s">
        <v>39</v>
      </c>
      <c r="N12" s="101"/>
      <c r="O12" s="3"/>
    </row>
    <row r="13" spans="1:15" ht="12.75" customHeight="1" x14ac:dyDescent="0.35">
      <c r="A13" s="100" t="s">
        <v>5</v>
      </c>
      <c r="B13" s="23" t="s">
        <v>43</v>
      </c>
      <c r="C13" s="23" t="s">
        <v>43</v>
      </c>
      <c r="D13" s="23" t="s">
        <v>43</v>
      </c>
      <c r="E13" s="23" t="s">
        <v>43</v>
      </c>
      <c r="F13" s="23" t="s">
        <v>43</v>
      </c>
      <c r="G13" s="23" t="s">
        <v>43</v>
      </c>
      <c r="H13" s="23" t="s">
        <v>43</v>
      </c>
      <c r="I13" s="23" t="s">
        <v>43</v>
      </c>
      <c r="J13" s="23" t="s">
        <v>43</v>
      </c>
      <c r="K13" s="23" t="s">
        <v>43</v>
      </c>
      <c r="L13" s="23" t="s">
        <v>43</v>
      </c>
      <c r="M13" s="23" t="s">
        <v>43</v>
      </c>
      <c r="N13" s="100" t="s">
        <v>5</v>
      </c>
      <c r="O13" s="3"/>
    </row>
    <row r="14" spans="1:15" ht="13.5" customHeight="1" thickBot="1" x14ac:dyDescent="0.4">
      <c r="A14" s="101"/>
      <c r="B14" s="81" t="s">
        <v>48</v>
      </c>
      <c r="C14" s="81" t="s">
        <v>48</v>
      </c>
      <c r="D14" s="81" t="s">
        <v>48</v>
      </c>
      <c r="E14" s="80" t="s">
        <v>49</v>
      </c>
      <c r="F14" s="80" t="s">
        <v>49</v>
      </c>
      <c r="G14" s="80" t="s">
        <v>49</v>
      </c>
      <c r="H14" s="82" t="s">
        <v>50</v>
      </c>
      <c r="I14" s="82" t="s">
        <v>50</v>
      </c>
      <c r="J14" s="82" t="s">
        <v>50</v>
      </c>
      <c r="K14" s="83" t="s">
        <v>51</v>
      </c>
      <c r="L14" s="83" t="s">
        <v>51</v>
      </c>
      <c r="M14" s="83" t="s">
        <v>51</v>
      </c>
      <c r="N14" s="101"/>
      <c r="O14" s="3"/>
    </row>
    <row r="15" spans="1:15" ht="15" customHeight="1" x14ac:dyDescent="0.35">
      <c r="A15" s="100" t="s">
        <v>6</v>
      </c>
      <c r="B15" s="23" t="s">
        <v>43</v>
      </c>
      <c r="C15" s="23" t="s">
        <v>43</v>
      </c>
      <c r="D15" s="23" t="s">
        <v>43</v>
      </c>
      <c r="E15" s="23" t="s">
        <v>43</v>
      </c>
      <c r="F15" s="23" t="s">
        <v>43</v>
      </c>
      <c r="G15" s="23" t="s">
        <v>43</v>
      </c>
      <c r="H15" s="23" t="s">
        <v>43</v>
      </c>
      <c r="I15" s="23" t="s">
        <v>43</v>
      </c>
      <c r="J15" s="23" t="s">
        <v>43</v>
      </c>
      <c r="K15" s="23" t="s">
        <v>43</v>
      </c>
      <c r="L15" s="23" t="s">
        <v>43</v>
      </c>
      <c r="M15" s="23" t="s">
        <v>43</v>
      </c>
      <c r="N15" s="100" t="s">
        <v>6</v>
      </c>
      <c r="O15" s="3"/>
    </row>
    <row r="16" spans="1:15" ht="13.5" customHeight="1" thickBot="1" x14ac:dyDescent="0.4">
      <c r="A16" s="101"/>
      <c r="B16" s="24" t="s">
        <v>53</v>
      </c>
      <c r="C16" s="24" t="s">
        <v>53</v>
      </c>
      <c r="D16" s="24" t="s">
        <v>53</v>
      </c>
      <c r="E16" s="24" t="s">
        <v>54</v>
      </c>
      <c r="F16" s="24" t="s">
        <v>54</v>
      </c>
      <c r="G16" s="24" t="s">
        <v>54</v>
      </c>
      <c r="H16" s="24" t="s">
        <v>55</v>
      </c>
      <c r="I16" s="24" t="s">
        <v>55</v>
      </c>
      <c r="J16" s="24" t="s">
        <v>55</v>
      </c>
      <c r="K16" s="24" t="s">
        <v>56</v>
      </c>
      <c r="L16" s="24" t="s">
        <v>56</v>
      </c>
      <c r="M16" s="24" t="s">
        <v>56</v>
      </c>
      <c r="N16" s="101"/>
      <c r="O16" s="3"/>
    </row>
    <row r="17" spans="1:38" ht="12.75" customHeight="1" x14ac:dyDescent="0.35">
      <c r="A17" s="100" t="s">
        <v>7</v>
      </c>
      <c r="B17" s="23" t="s">
        <v>43</v>
      </c>
      <c r="C17" s="23" t="s">
        <v>43</v>
      </c>
      <c r="D17" s="23" t="s">
        <v>43</v>
      </c>
      <c r="E17" s="23" t="s">
        <v>43</v>
      </c>
      <c r="F17" s="23" t="s">
        <v>43</v>
      </c>
      <c r="G17" s="23" t="s">
        <v>43</v>
      </c>
      <c r="H17" s="40" t="s">
        <v>11</v>
      </c>
      <c r="I17" s="40" t="s">
        <v>11</v>
      </c>
      <c r="J17" s="40" t="s">
        <v>11</v>
      </c>
      <c r="K17" s="40" t="s">
        <v>11</v>
      </c>
      <c r="L17" s="40" t="s">
        <v>11</v>
      </c>
      <c r="M17" s="40" t="s">
        <v>11</v>
      </c>
      <c r="N17" s="100" t="s">
        <v>7</v>
      </c>
      <c r="O17" s="3"/>
    </row>
    <row r="18" spans="1:38" ht="13.5" customHeight="1" thickBot="1" x14ac:dyDescent="0.4">
      <c r="A18" s="101"/>
      <c r="B18" s="24" t="s">
        <v>9</v>
      </c>
      <c r="C18" s="24" t="s">
        <v>9</v>
      </c>
      <c r="D18" s="90" t="s">
        <v>9</v>
      </c>
      <c r="E18" s="90" t="s">
        <v>9</v>
      </c>
      <c r="F18" s="90" t="s">
        <v>9</v>
      </c>
      <c r="G18" s="90" t="s">
        <v>9</v>
      </c>
      <c r="H18" s="91" t="s">
        <v>12</v>
      </c>
      <c r="I18" s="91" t="s">
        <v>12</v>
      </c>
      <c r="J18" s="91" t="s">
        <v>12</v>
      </c>
      <c r="K18" s="91" t="s">
        <v>12</v>
      </c>
      <c r="L18" s="91" t="s">
        <v>12</v>
      </c>
      <c r="M18" s="91" t="s">
        <v>12</v>
      </c>
      <c r="N18" s="101"/>
      <c r="O18" s="3"/>
    </row>
    <row r="19" spans="1:38" x14ac:dyDescent="0.35">
      <c r="I19" s="3"/>
      <c r="J19" s="3"/>
      <c r="K19" s="3"/>
      <c r="L19" s="3"/>
      <c r="M19" s="3"/>
      <c r="N19" s="3"/>
      <c r="O19" s="3"/>
    </row>
    <row r="20" spans="1:38" x14ac:dyDescent="0.35">
      <c r="I20" s="3"/>
      <c r="J20" s="3"/>
      <c r="K20" s="3"/>
      <c r="L20" s="3"/>
      <c r="M20" s="3"/>
      <c r="N20" s="3"/>
      <c r="O20" s="3"/>
    </row>
    <row r="21" spans="1:38" x14ac:dyDescent="0.35">
      <c r="I21" s="3"/>
      <c r="J21" s="3"/>
      <c r="K21" s="3"/>
      <c r="L21" s="3"/>
      <c r="M21" s="3"/>
      <c r="N21" s="3"/>
      <c r="O21" s="3"/>
      <c r="Q21" s="2" t="s">
        <v>10</v>
      </c>
    </row>
    <row r="22" spans="1:38" ht="13.5" thickBot="1" x14ac:dyDescent="0.45">
      <c r="B22" s="2" t="s">
        <v>8</v>
      </c>
      <c r="I22" s="3"/>
      <c r="J22" s="3"/>
      <c r="K22" s="3"/>
      <c r="L22" s="3"/>
      <c r="M22" s="3"/>
      <c r="N22" s="3"/>
      <c r="O22" s="3"/>
      <c r="Q22" s="2">
        <v>100</v>
      </c>
      <c r="R22" s="43">
        <f t="shared" ref="R22:R26" si="0">R23/2</f>
        <v>1.5625E-2</v>
      </c>
      <c r="AL22" s="99"/>
    </row>
    <row r="23" spans="1:38" x14ac:dyDescent="0.35">
      <c r="A23" s="4"/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  <c r="I23" s="5">
        <v>8</v>
      </c>
      <c r="J23" s="5">
        <v>9</v>
      </c>
      <c r="K23" s="5">
        <v>10</v>
      </c>
      <c r="L23" s="5">
        <v>11</v>
      </c>
      <c r="M23" s="5">
        <v>12</v>
      </c>
      <c r="O23" s="14" t="s">
        <v>13</v>
      </c>
      <c r="P23" s="15" t="s">
        <v>14</v>
      </c>
      <c r="Q23" s="2">
        <v>100</v>
      </c>
      <c r="R23" s="43">
        <f t="shared" si="0"/>
        <v>3.125E-2</v>
      </c>
    </row>
    <row r="24" spans="1:38" ht="14.65" thickBot="1" x14ac:dyDescent="0.5">
      <c r="A24" s="4" t="s">
        <v>0</v>
      </c>
      <c r="B24" s="20">
        <v>1.129</v>
      </c>
      <c r="C24" s="20">
        <v>1.0820000000000001</v>
      </c>
      <c r="D24" s="20">
        <v>1.081</v>
      </c>
      <c r="E24" s="20">
        <v>1.091</v>
      </c>
      <c r="F24" s="20">
        <v>1.109</v>
      </c>
      <c r="G24" s="20">
        <v>1.101</v>
      </c>
      <c r="H24" s="20">
        <v>1.1280000000000001</v>
      </c>
      <c r="I24" s="20">
        <v>1.1180000000000001</v>
      </c>
      <c r="J24" s="20">
        <v>1.123</v>
      </c>
      <c r="K24" s="20">
        <v>1.0940000000000001</v>
      </c>
      <c r="L24" s="20">
        <v>1.153</v>
      </c>
      <c r="M24" s="20">
        <v>1.179</v>
      </c>
      <c r="N24" s="3"/>
      <c r="O24" s="41">
        <f>AVERAGE(R44:R61)-O27</f>
        <v>1.0212450980392158</v>
      </c>
      <c r="P24" s="42">
        <f>STDEV(R44:R61)</f>
        <v>2.9223404198367737E-2</v>
      </c>
      <c r="Q24" s="2">
        <v>100</v>
      </c>
      <c r="R24" s="2">
        <f t="shared" si="0"/>
        <v>6.25E-2</v>
      </c>
    </row>
    <row r="25" spans="1:38" ht="14.65" thickBot="1" x14ac:dyDescent="0.5">
      <c r="A25" s="4" t="s">
        <v>1</v>
      </c>
      <c r="B25" s="20">
        <v>1.0860000000000001</v>
      </c>
      <c r="C25" s="20">
        <v>1.091</v>
      </c>
      <c r="D25" s="20">
        <v>1.087</v>
      </c>
      <c r="E25" s="20">
        <v>1.1340000000000001</v>
      </c>
      <c r="F25" s="20">
        <v>1.1420000000000001</v>
      </c>
      <c r="G25" s="20">
        <v>1.129</v>
      </c>
      <c r="H25" s="20">
        <v>1.0760000000000001</v>
      </c>
      <c r="I25" s="20">
        <v>1.101</v>
      </c>
      <c r="J25" s="20">
        <v>1.1120000000000001</v>
      </c>
      <c r="K25" s="20">
        <v>1.044</v>
      </c>
      <c r="L25" s="20">
        <v>1.0920000000000001</v>
      </c>
      <c r="M25" s="20">
        <v>1.1480000000000001</v>
      </c>
      <c r="N25" s="3"/>
      <c r="Q25" s="2">
        <v>100</v>
      </c>
      <c r="R25" s="2">
        <f t="shared" si="0"/>
        <v>0.125</v>
      </c>
    </row>
    <row r="26" spans="1:38" ht="14.25" x14ac:dyDescent="0.45">
      <c r="A26" s="4" t="s">
        <v>2</v>
      </c>
      <c r="B26" s="20">
        <v>1.1340000000000001</v>
      </c>
      <c r="C26" s="20">
        <v>1.0960000000000001</v>
      </c>
      <c r="D26" s="20">
        <v>1.115</v>
      </c>
      <c r="E26" s="20">
        <v>1.117</v>
      </c>
      <c r="F26" s="20">
        <v>1.0920000000000001</v>
      </c>
      <c r="G26" s="20">
        <v>1.121</v>
      </c>
      <c r="H26" s="20">
        <v>1.143</v>
      </c>
      <c r="I26" s="20">
        <v>1.1539999999999999</v>
      </c>
      <c r="J26" s="20">
        <v>1.1539999999999999</v>
      </c>
      <c r="K26" s="20">
        <v>1.1559999999999999</v>
      </c>
      <c r="L26" s="20">
        <v>1.139</v>
      </c>
      <c r="M26" s="20">
        <v>1.139</v>
      </c>
      <c r="N26" s="3"/>
      <c r="O26" s="14" t="s">
        <v>15</v>
      </c>
      <c r="P26" s="15"/>
      <c r="Q26" s="2">
        <v>100</v>
      </c>
      <c r="R26" s="2">
        <f t="shared" si="0"/>
        <v>0.25</v>
      </c>
    </row>
    <row r="27" spans="1:38" ht="14.65" thickBot="1" x14ac:dyDescent="0.5">
      <c r="A27" s="4" t="s">
        <v>3</v>
      </c>
      <c r="B27" s="20">
        <v>1.109</v>
      </c>
      <c r="C27" s="20">
        <v>1.0649999999999999</v>
      </c>
      <c r="D27" s="20">
        <v>1.135</v>
      </c>
      <c r="E27" s="20">
        <v>1.216</v>
      </c>
      <c r="F27" s="20">
        <v>1.2070000000000001</v>
      </c>
      <c r="G27" s="20">
        <v>1.2190000000000001</v>
      </c>
      <c r="H27" s="20">
        <v>1.214</v>
      </c>
      <c r="I27" s="20">
        <v>1.2010000000000001</v>
      </c>
      <c r="J27" s="20">
        <v>1.18</v>
      </c>
      <c r="K27" s="20">
        <v>1.212</v>
      </c>
      <c r="L27" s="20">
        <v>1.248</v>
      </c>
      <c r="M27" s="20">
        <v>1.1520000000000001</v>
      </c>
      <c r="N27" s="3"/>
      <c r="O27" s="41">
        <f>AVERAGE(H31:M31)</f>
        <v>0.10316666666666667</v>
      </c>
      <c r="P27" s="16"/>
      <c r="Q27" s="2">
        <v>100</v>
      </c>
      <c r="R27" s="2">
        <f>R28/2</f>
        <v>0.5</v>
      </c>
    </row>
    <row r="28" spans="1:38" ht="14.25" x14ac:dyDescent="0.45">
      <c r="A28" s="4" t="s">
        <v>4</v>
      </c>
      <c r="B28" s="20">
        <v>1.169</v>
      </c>
      <c r="C28" s="20">
        <v>1.1120000000000001</v>
      </c>
      <c r="D28" s="20">
        <v>1.1460000000000001</v>
      </c>
      <c r="E28" s="20">
        <v>1.157</v>
      </c>
      <c r="F28" s="20">
        <v>1.1539999999999999</v>
      </c>
      <c r="G28" s="20">
        <v>1.1559999999999999</v>
      </c>
      <c r="H28" s="20">
        <v>1.1599999999999999</v>
      </c>
      <c r="I28" s="20">
        <v>1.119</v>
      </c>
      <c r="J28" s="20">
        <v>1.1320000000000001</v>
      </c>
      <c r="K28" s="20">
        <v>1.1619999999999999</v>
      </c>
      <c r="L28" s="20">
        <v>1.123</v>
      </c>
      <c r="M28" s="20">
        <v>1.137</v>
      </c>
      <c r="N28" s="3"/>
      <c r="O28" s="3"/>
      <c r="P28" s="3"/>
      <c r="Q28" s="2">
        <v>100</v>
      </c>
      <c r="R28" s="2">
        <v>1</v>
      </c>
    </row>
    <row r="29" spans="1:38" ht="14.25" x14ac:dyDescent="0.45">
      <c r="A29" s="4" t="s">
        <v>5</v>
      </c>
      <c r="B29" s="20">
        <v>1.1020000000000001</v>
      </c>
      <c r="C29" s="20">
        <v>1.099</v>
      </c>
      <c r="D29" s="20">
        <v>1.145</v>
      </c>
      <c r="E29" s="20">
        <v>1.167</v>
      </c>
      <c r="F29" s="20">
        <v>1.1830000000000001</v>
      </c>
      <c r="G29" s="20">
        <v>1.204</v>
      </c>
      <c r="H29" s="20">
        <v>1.19</v>
      </c>
      <c r="I29" s="20">
        <v>1.256</v>
      </c>
      <c r="J29" s="20">
        <v>1.1930000000000001</v>
      </c>
      <c r="K29" s="20">
        <v>1.2</v>
      </c>
      <c r="L29" s="20">
        <v>1.1910000000000001</v>
      </c>
      <c r="M29" s="20">
        <v>1.155</v>
      </c>
      <c r="N29" s="3"/>
      <c r="O29" s="7"/>
      <c r="P29" s="7"/>
      <c r="Q29" s="2">
        <v>100</v>
      </c>
      <c r="R29" s="2" t="s">
        <v>47</v>
      </c>
    </row>
    <row r="30" spans="1:38" ht="14.25" x14ac:dyDescent="0.45">
      <c r="A30" s="4" t="s">
        <v>6</v>
      </c>
      <c r="B30" s="20">
        <v>1.1499999999999999</v>
      </c>
      <c r="C30" s="20">
        <v>1.1399999999999999</v>
      </c>
      <c r="D30" s="20">
        <v>1.135</v>
      </c>
      <c r="E30" s="20">
        <v>1.109</v>
      </c>
      <c r="F30" s="20">
        <v>1.0960000000000001</v>
      </c>
      <c r="G30" s="20">
        <v>1.107</v>
      </c>
      <c r="H30" s="20">
        <v>1.0940000000000001</v>
      </c>
      <c r="I30" s="20">
        <v>1.1340000000000001</v>
      </c>
      <c r="J30" s="20">
        <v>1.1280000000000001</v>
      </c>
      <c r="K30" s="20">
        <v>1.1040000000000001</v>
      </c>
      <c r="L30" s="20">
        <v>1.1240000000000001</v>
      </c>
      <c r="M30" s="20">
        <v>1.181</v>
      </c>
      <c r="N30" s="3"/>
      <c r="O30" s="3"/>
      <c r="P30" s="3"/>
      <c r="Q30" s="3"/>
    </row>
    <row r="31" spans="1:38" ht="14.25" x14ac:dyDescent="0.45">
      <c r="A31" s="4" t="s">
        <v>7</v>
      </c>
      <c r="B31" s="20">
        <v>1.173</v>
      </c>
      <c r="C31" s="20">
        <v>1.1950000000000001</v>
      </c>
      <c r="D31" s="20">
        <v>1.1340000000000001</v>
      </c>
      <c r="E31" s="20">
        <v>1.1320000000000001</v>
      </c>
      <c r="F31" s="20">
        <v>1.145</v>
      </c>
      <c r="G31" s="20">
        <v>1.143</v>
      </c>
      <c r="H31" s="20">
        <v>0.10200000000000001</v>
      </c>
      <c r="I31" s="20">
        <v>0.10300000000000001</v>
      </c>
      <c r="J31" s="20">
        <v>0.10100000000000001</v>
      </c>
      <c r="K31" s="20">
        <v>0.10300000000000001</v>
      </c>
      <c r="L31" s="20">
        <v>0.108</v>
      </c>
      <c r="M31" s="20">
        <v>0.10200000000000001</v>
      </c>
      <c r="N31" s="3"/>
      <c r="O31" s="3"/>
      <c r="P31" s="3"/>
      <c r="Q31" s="3"/>
    </row>
    <row r="33" spans="1:30" x14ac:dyDescent="0.35">
      <c r="A33" s="7"/>
      <c r="B33" s="7"/>
      <c r="C33" s="7"/>
      <c r="D33" s="7"/>
    </row>
    <row r="34" spans="1:30" x14ac:dyDescent="0.35">
      <c r="A34" s="7"/>
      <c r="B34" s="7"/>
      <c r="C34" s="7"/>
      <c r="D34" s="7"/>
      <c r="O34" s="2" t="s">
        <v>60</v>
      </c>
    </row>
    <row r="35" spans="1:30" x14ac:dyDescent="0.35">
      <c r="A35" s="7"/>
      <c r="B35" s="7"/>
      <c r="C35" s="7"/>
      <c r="D35" s="7"/>
      <c r="E35" s="3" t="s">
        <v>16</v>
      </c>
      <c r="F35" s="2" t="s">
        <v>17</v>
      </c>
      <c r="O35" s="2" t="s">
        <v>18</v>
      </c>
    </row>
    <row r="36" spans="1:30" x14ac:dyDescent="0.35">
      <c r="A36" s="7"/>
      <c r="B36" s="7"/>
      <c r="C36" s="7"/>
      <c r="D36" s="7"/>
      <c r="E36" s="3" t="s">
        <v>40</v>
      </c>
      <c r="F36" s="3" t="s">
        <v>42</v>
      </c>
    </row>
    <row r="37" spans="1:30" x14ac:dyDescent="0.35">
      <c r="A37" s="7"/>
      <c r="B37" s="7"/>
      <c r="C37" s="7"/>
      <c r="D37" s="7"/>
      <c r="E37" s="3" t="s">
        <v>41</v>
      </c>
      <c r="F37" s="3" t="s">
        <v>59</v>
      </c>
    </row>
    <row r="38" spans="1:30" x14ac:dyDescent="0.35">
      <c r="A38" s="7"/>
      <c r="B38" s="7"/>
      <c r="C38" s="7"/>
      <c r="D38" s="7"/>
      <c r="E38" s="3" t="s">
        <v>52</v>
      </c>
      <c r="F38" s="3" t="s">
        <v>65</v>
      </c>
    </row>
    <row r="39" spans="1:30" x14ac:dyDescent="0.35">
      <c r="A39" s="93"/>
      <c r="B39" s="7"/>
      <c r="C39" s="7"/>
      <c r="D39" s="7"/>
      <c r="E39" s="3"/>
      <c r="F39" s="3"/>
    </row>
    <row r="40" spans="1:30" x14ac:dyDescent="0.35">
      <c r="A40" s="93"/>
      <c r="B40" s="7"/>
      <c r="C40" s="7"/>
      <c r="D40" s="7"/>
      <c r="H40" s="3"/>
    </row>
    <row r="41" spans="1:30" x14ac:dyDescent="0.35">
      <c r="A41" s="93"/>
      <c r="B41" s="7"/>
      <c r="C41" s="7"/>
      <c r="D41" s="7"/>
      <c r="H41" s="3"/>
    </row>
    <row r="42" spans="1:30" x14ac:dyDescent="0.35">
      <c r="A42" s="7"/>
      <c r="B42" s="7"/>
      <c r="C42" s="3"/>
      <c r="H42" s="3"/>
      <c r="K42" s="2" t="s">
        <v>58</v>
      </c>
    </row>
    <row r="43" spans="1:30" ht="19.5" customHeight="1" thickBot="1" x14ac:dyDescent="0.4">
      <c r="A43" s="2"/>
      <c r="B43" s="1"/>
      <c r="E43" s="8" t="s">
        <v>20</v>
      </c>
      <c r="F43" s="8" t="s">
        <v>21</v>
      </c>
      <c r="G43" s="45" t="s">
        <v>19</v>
      </c>
      <c r="H43" s="21" t="s">
        <v>20</v>
      </c>
      <c r="I43" s="21" t="s">
        <v>21</v>
      </c>
      <c r="J43" s="2" t="s">
        <v>64</v>
      </c>
      <c r="K43" s="45" t="s">
        <v>19</v>
      </c>
      <c r="L43" s="21" t="s">
        <v>20</v>
      </c>
      <c r="M43" s="21" t="s">
        <v>21</v>
      </c>
      <c r="O43" s="2" t="s">
        <v>22</v>
      </c>
      <c r="Q43" s="2" t="s">
        <v>23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35">
      <c r="A44" s="2" t="str">
        <f>B6</f>
        <v>InfinP D1</v>
      </c>
      <c r="B44" s="17"/>
      <c r="C44" s="51">
        <f>B25</f>
        <v>1.0860000000000001</v>
      </c>
      <c r="D44" s="46">
        <f>C44-$O$27</f>
        <v>0.98283333333333345</v>
      </c>
      <c r="E44" s="53"/>
      <c r="F44" s="53"/>
      <c r="G44" s="54">
        <f>(D44/$O$24)*100</f>
        <v>96.238732036057485</v>
      </c>
      <c r="H44" s="55"/>
      <c r="I44" s="55"/>
      <c r="K44" s="63">
        <f>G44</f>
        <v>96.238732036057485</v>
      </c>
      <c r="L44" s="55"/>
      <c r="M44" s="55"/>
      <c r="Q44" s="2">
        <f>B24</f>
        <v>1.129</v>
      </c>
      <c r="R44" s="2">
        <f>Q44</f>
        <v>1.129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35">
      <c r="A45" s="2" t="str">
        <f>C6</f>
        <v>InfinP D1</v>
      </c>
      <c r="B45" s="18" t="str">
        <f>A45</f>
        <v>InfinP D1</v>
      </c>
      <c r="C45" s="50">
        <f>C25</f>
        <v>1.091</v>
      </c>
      <c r="D45" s="47">
        <f t="shared" ref="D45:D108" si="1">C45-$O$27</f>
        <v>0.98783333333333334</v>
      </c>
      <c r="E45" s="56"/>
      <c r="F45" s="56"/>
      <c r="G45" s="57">
        <f t="shared" ref="G45:G108" si="2">(D45/$O$24)*100</f>
        <v>96.728330469342481</v>
      </c>
      <c r="H45" s="58"/>
      <c r="I45" s="58"/>
      <c r="K45" s="64">
        <f t="shared" ref="K45:K108" si="3">G45</f>
        <v>96.728330469342481</v>
      </c>
      <c r="L45" s="58"/>
      <c r="M45" s="58"/>
      <c r="Q45" s="2">
        <f>C24</f>
        <v>1.0820000000000001</v>
      </c>
      <c r="R45" s="2">
        <f t="shared" ref="R45:R61" si="4">Q45</f>
        <v>1.0820000000000001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4.65" thickBot="1" x14ac:dyDescent="0.4">
      <c r="A46" s="2" t="str">
        <f>D6</f>
        <v>InfinP D1</v>
      </c>
      <c r="B46" s="19"/>
      <c r="C46" s="85">
        <f>D25</f>
        <v>1.087</v>
      </c>
      <c r="D46" s="48">
        <f t="shared" si="1"/>
        <v>0.98383333333333334</v>
      </c>
      <c r="E46" s="59">
        <f>AVERAGE(D44:D46)</f>
        <v>0.98483333333333345</v>
      </c>
      <c r="F46" s="59">
        <f>STDEV(D44:D46)</f>
        <v>2.6457513110645509E-3</v>
      </c>
      <c r="G46" s="60">
        <f>(D46/$O$24)*100</f>
        <v>96.336651722714478</v>
      </c>
      <c r="H46" s="61">
        <f>AVERAGE(G44:G46)</f>
        <v>96.434571409371472</v>
      </c>
      <c r="I46" s="61">
        <f>STDEV(G44:G46)</f>
        <v>0.25907113935179077</v>
      </c>
      <c r="K46" s="65">
        <f t="shared" si="3"/>
        <v>96.336651722714478</v>
      </c>
      <c r="L46" s="61">
        <f>AVERAGE(K44:K46)</f>
        <v>96.434571409371472</v>
      </c>
      <c r="M46" s="61">
        <f>STDEV(K44:K46)</f>
        <v>0.25907113935179077</v>
      </c>
      <c r="O46" s="43">
        <f>TTEST($R$44:$R$61,C44:C46,2,3)</f>
        <v>1.0070928234830851E-4</v>
      </c>
      <c r="P46" s="98" t="str">
        <f t="shared" ref="P46" si="5">IF(O46="","",IF(O46&lt;0.01,"**",IF(AND(O46&lt;0.05),"*","")))</f>
        <v>**</v>
      </c>
      <c r="Q46" s="2">
        <f>D24</f>
        <v>1.081</v>
      </c>
      <c r="R46" s="2">
        <f t="shared" si="4"/>
        <v>1.081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35">
      <c r="A47" s="2" t="str">
        <f>E6</f>
        <v>InfinP D2</v>
      </c>
      <c r="B47" s="9"/>
      <c r="C47" s="86">
        <f>E25</f>
        <v>1.1340000000000001</v>
      </c>
      <c r="D47" s="49">
        <f t="shared" si="1"/>
        <v>1.0308333333333335</v>
      </c>
      <c r="E47" s="53"/>
      <c r="F47" s="53"/>
      <c r="G47" s="62">
        <f t="shared" si="2"/>
        <v>100.9388769955936</v>
      </c>
      <c r="H47" s="55"/>
      <c r="I47" s="55"/>
      <c r="K47" s="63">
        <f t="shared" si="3"/>
        <v>100.9388769955936</v>
      </c>
      <c r="L47" s="55"/>
      <c r="M47" s="55"/>
      <c r="Q47" s="2">
        <f>E24</f>
        <v>1.091</v>
      </c>
      <c r="R47" s="2">
        <f t="shared" si="4"/>
        <v>1.091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35">
      <c r="A48" s="22" t="str">
        <f>F6</f>
        <v>InfinP D2</v>
      </c>
      <c r="B48" s="44" t="str">
        <f>A48</f>
        <v>InfinP D2</v>
      </c>
      <c r="C48" s="50">
        <f>F25</f>
        <v>1.1420000000000001</v>
      </c>
      <c r="D48" s="50">
        <f t="shared" si="1"/>
        <v>1.0388333333333335</v>
      </c>
      <c r="E48" s="56"/>
      <c r="F48" s="56"/>
      <c r="G48" s="57">
        <f t="shared" si="2"/>
        <v>101.72223448884965</v>
      </c>
      <c r="H48" s="58"/>
      <c r="I48" s="58"/>
      <c r="K48" s="64">
        <f t="shared" si="3"/>
        <v>101.72223448884965</v>
      </c>
      <c r="L48" s="58"/>
      <c r="M48" s="58"/>
      <c r="Q48" s="2">
        <f>F24</f>
        <v>1.109</v>
      </c>
      <c r="R48" s="2">
        <f t="shared" si="4"/>
        <v>1.109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4.65" thickBot="1" x14ac:dyDescent="0.4">
      <c r="A49" s="22" t="str">
        <f>G6</f>
        <v>InfinP D2</v>
      </c>
      <c r="B49" s="10"/>
      <c r="C49" s="50">
        <f>G25</f>
        <v>1.129</v>
      </c>
      <c r="D49" s="50">
        <f t="shared" si="1"/>
        <v>1.0258333333333334</v>
      </c>
      <c r="E49" s="59">
        <f t="shared" ref="E49" si="6">AVERAGE(D47:D49)</f>
        <v>1.0318333333333334</v>
      </c>
      <c r="F49" s="59">
        <f t="shared" ref="F49" si="7">STDEV(D47:D49)</f>
        <v>6.5574385243020571E-3</v>
      </c>
      <c r="G49" s="57">
        <f t="shared" si="2"/>
        <v>100.44927856230859</v>
      </c>
      <c r="H49" s="61">
        <f t="shared" ref="H49" si="8">AVERAGE(G47:G49)</f>
        <v>101.03679668225061</v>
      </c>
      <c r="I49" s="61">
        <f t="shared" ref="I49" si="9">STDEV(G47:G49)</f>
        <v>0.6421023255722228</v>
      </c>
      <c r="K49" s="65">
        <f t="shared" si="3"/>
        <v>100.44927856230859</v>
      </c>
      <c r="L49" s="61">
        <f t="shared" ref="L49" si="10">AVERAGE(K47:K49)</f>
        <v>101.03679668225061</v>
      </c>
      <c r="M49" s="61">
        <f t="shared" ref="M49" si="11">STDEV(K47:K49)</f>
        <v>0.6421023255722228</v>
      </c>
      <c r="O49" s="43">
        <f>TTEST($R$44:$R$61,C47:C49,2,3)</f>
        <v>0.20615759022543892</v>
      </c>
      <c r="P49" s="98" t="str">
        <f t="shared" ref="P49:P112" si="12">IF(O49="","",IF(O49&lt;0.01,"**",IF(AND(O49&lt;0.05),"*","")))</f>
        <v/>
      </c>
      <c r="Q49" s="2">
        <f>G24</f>
        <v>1.101</v>
      </c>
      <c r="R49" s="2">
        <f t="shared" si="4"/>
        <v>1.101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35">
      <c r="A50" s="22" t="str">
        <f>H6</f>
        <v>InfinP D3</v>
      </c>
      <c r="B50" s="17"/>
      <c r="C50" s="49">
        <f>H25</f>
        <v>1.0760000000000001</v>
      </c>
      <c r="D50" s="49">
        <f t="shared" si="1"/>
        <v>0.97283333333333344</v>
      </c>
      <c r="E50" s="53"/>
      <c r="F50" s="53"/>
      <c r="G50" s="62">
        <f t="shared" si="2"/>
        <v>95.259535169487449</v>
      </c>
      <c r="H50" s="55"/>
      <c r="I50" s="55"/>
      <c r="K50" s="63">
        <f t="shared" si="3"/>
        <v>95.259535169487449</v>
      </c>
      <c r="L50" s="55"/>
      <c r="M50" s="55"/>
      <c r="Q50" s="2">
        <f>H24</f>
        <v>1.1280000000000001</v>
      </c>
      <c r="R50" s="2">
        <f t="shared" si="4"/>
        <v>1.1280000000000001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35">
      <c r="A51" s="22" t="str">
        <f>I6</f>
        <v>InfinP D3</v>
      </c>
      <c r="B51" s="18" t="str">
        <f t="shared" ref="B51" si="13">A51</f>
        <v>InfinP D3</v>
      </c>
      <c r="C51" s="50">
        <f>I25</f>
        <v>1.101</v>
      </c>
      <c r="D51" s="50">
        <f t="shared" si="1"/>
        <v>0.99783333333333335</v>
      </c>
      <c r="E51" s="56"/>
      <c r="F51" s="56"/>
      <c r="G51" s="57">
        <f t="shared" si="2"/>
        <v>97.707527335912516</v>
      </c>
      <c r="H51" s="58"/>
      <c r="I51" s="58"/>
      <c r="K51" s="64">
        <f t="shared" si="3"/>
        <v>97.707527335912516</v>
      </c>
      <c r="L51" s="58"/>
      <c r="M51" s="58"/>
      <c r="Q51" s="2">
        <f>I24</f>
        <v>1.1180000000000001</v>
      </c>
      <c r="R51" s="2">
        <f t="shared" si="4"/>
        <v>1.1180000000000001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4.65" thickBot="1" x14ac:dyDescent="0.4">
      <c r="A52" s="22" t="str">
        <f>J6</f>
        <v>InfinP D3</v>
      </c>
      <c r="B52" s="19"/>
      <c r="C52" s="52">
        <f>J25</f>
        <v>1.1120000000000001</v>
      </c>
      <c r="D52" s="50">
        <f t="shared" si="1"/>
        <v>1.0088333333333335</v>
      </c>
      <c r="E52" s="59">
        <f t="shared" ref="E52" si="14">AVERAGE(D50:D52)</f>
        <v>0.99316666666666675</v>
      </c>
      <c r="F52" s="59">
        <f t="shared" ref="F52" si="15">STDEV(D50:D52)</f>
        <v>1.8448125469362284E-2</v>
      </c>
      <c r="G52" s="57">
        <f t="shared" si="2"/>
        <v>98.784643889139559</v>
      </c>
      <c r="H52" s="61">
        <f t="shared" ref="H52" si="16">AVERAGE(G50:G52)</f>
        <v>97.250568798179827</v>
      </c>
      <c r="I52" s="61">
        <f t="shared" ref="I52" si="17">STDEV(G50:G52)</f>
        <v>1.8064346653690309</v>
      </c>
      <c r="K52" s="65">
        <f t="shared" si="3"/>
        <v>98.784643889139559</v>
      </c>
      <c r="L52" s="61">
        <f t="shared" ref="L52" si="18">AVERAGE(K50:K52)</f>
        <v>97.250568798179827</v>
      </c>
      <c r="M52" s="61">
        <f t="shared" ref="M52" si="19">STDEV(K50:K52)</f>
        <v>1.8064346653690309</v>
      </c>
      <c r="O52" s="43">
        <f>TTEST($R$44:$R$61,C50:C52,2,3)</f>
        <v>9.2134708856481978E-2</v>
      </c>
      <c r="P52" s="98" t="str">
        <f t="shared" si="12"/>
        <v/>
      </c>
      <c r="Q52" s="2">
        <f>J24</f>
        <v>1.123</v>
      </c>
      <c r="R52" s="2">
        <f t="shared" si="4"/>
        <v>1.123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35">
      <c r="A53" s="22" t="str">
        <f>K6</f>
        <v>InfinP D4</v>
      </c>
      <c r="B53" s="9"/>
      <c r="C53" s="57">
        <f>K25</f>
        <v>1.044</v>
      </c>
      <c r="D53" s="51">
        <f t="shared" si="1"/>
        <v>0.94083333333333341</v>
      </c>
      <c r="E53" s="53"/>
      <c r="F53" s="53"/>
      <c r="G53" s="54">
        <f t="shared" si="2"/>
        <v>92.126105196463371</v>
      </c>
      <c r="H53" s="55"/>
      <c r="I53" s="55"/>
      <c r="K53" s="63">
        <f t="shared" si="3"/>
        <v>92.126105196463371</v>
      </c>
      <c r="L53" s="55"/>
      <c r="M53" s="55"/>
      <c r="Q53" s="2">
        <f>K24</f>
        <v>1.0940000000000001</v>
      </c>
      <c r="R53" s="2">
        <f t="shared" si="4"/>
        <v>1.0940000000000001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35">
      <c r="A54" s="22" t="str">
        <f>L6</f>
        <v>InfinP D4</v>
      </c>
      <c r="B54" s="44" t="str">
        <f t="shared" ref="B54" si="20">A54</f>
        <v>InfinP D4</v>
      </c>
      <c r="C54" s="47">
        <f>L25</f>
        <v>1.0920000000000001</v>
      </c>
      <c r="D54" s="50">
        <f t="shared" si="1"/>
        <v>0.98883333333333345</v>
      </c>
      <c r="E54" s="56"/>
      <c r="F54" s="56"/>
      <c r="G54" s="57">
        <f t="shared" si="2"/>
        <v>96.826250155999503</v>
      </c>
      <c r="H54" s="58"/>
      <c r="I54" s="58"/>
      <c r="K54" s="64">
        <f t="shared" si="3"/>
        <v>96.826250155999503</v>
      </c>
      <c r="L54" s="58"/>
      <c r="M54" s="58"/>
      <c r="Q54" s="2">
        <f>L24</f>
        <v>1.153</v>
      </c>
      <c r="R54" s="2">
        <f t="shared" si="4"/>
        <v>1.153</v>
      </c>
    </row>
    <row r="55" spans="1:30" ht="14.65" thickBot="1" x14ac:dyDescent="0.4">
      <c r="A55" s="22" t="str">
        <f>M6</f>
        <v>InfinP D4</v>
      </c>
      <c r="B55" s="10"/>
      <c r="C55" s="48">
        <f>M25</f>
        <v>1.1480000000000001</v>
      </c>
      <c r="D55" s="52">
        <f t="shared" si="1"/>
        <v>1.0448333333333335</v>
      </c>
      <c r="E55" s="59">
        <f t="shared" ref="E55" si="21">AVERAGE(D53:D55)</f>
        <v>0.99150000000000016</v>
      </c>
      <c r="F55" s="59">
        <f t="shared" ref="F55" si="22">STDEV(D53:D55)</f>
        <v>5.2051256789181738E-2</v>
      </c>
      <c r="G55" s="60">
        <f t="shared" si="2"/>
        <v>102.30975260879165</v>
      </c>
      <c r="H55" s="61">
        <f t="shared" ref="H55" si="23">AVERAGE(G53:G55)</f>
        <v>97.087369320418176</v>
      </c>
      <c r="I55" s="61">
        <f t="shared" ref="I55" si="24">STDEV(G53:G55)</f>
        <v>5.0968427548998578</v>
      </c>
      <c r="K55" s="65">
        <f t="shared" si="3"/>
        <v>102.30975260879165</v>
      </c>
      <c r="L55" s="61">
        <f t="shared" ref="L55" si="25">AVERAGE(K53:K55)</f>
        <v>97.087369320418176</v>
      </c>
      <c r="M55" s="61">
        <f t="shared" ref="M55" si="26">STDEV(K53:K55)</f>
        <v>5.0968427548998578</v>
      </c>
      <c r="O55" s="43">
        <f>TTEST($R$44:$R$61,C53:C55,2,3)</f>
        <v>0.42796576604637188</v>
      </c>
      <c r="P55" s="98" t="str">
        <f t="shared" si="12"/>
        <v/>
      </c>
      <c r="Q55" s="88">
        <f>M24</f>
        <v>1.179</v>
      </c>
      <c r="R55" s="2">
        <f t="shared" si="4"/>
        <v>1.179</v>
      </c>
    </row>
    <row r="56" spans="1:30" x14ac:dyDescent="0.35">
      <c r="A56" s="2" t="str">
        <f>B8</f>
        <v>InfinP D5</v>
      </c>
      <c r="B56" s="17"/>
      <c r="C56" s="63">
        <f>B26</f>
        <v>1.1340000000000001</v>
      </c>
      <c r="D56" s="49">
        <f t="shared" si="1"/>
        <v>1.0308333333333335</v>
      </c>
      <c r="E56" s="53"/>
      <c r="F56" s="53"/>
      <c r="G56" s="62">
        <f t="shared" si="2"/>
        <v>100.9388769955936</v>
      </c>
      <c r="H56" s="55"/>
      <c r="I56" s="55"/>
      <c r="K56" s="63">
        <f t="shared" si="3"/>
        <v>100.9388769955936</v>
      </c>
      <c r="L56" s="55"/>
      <c r="M56" s="55"/>
      <c r="Q56" s="2">
        <f>B31</f>
        <v>1.173</v>
      </c>
      <c r="R56" s="2">
        <f t="shared" si="4"/>
        <v>1.173</v>
      </c>
    </row>
    <row r="57" spans="1:30" x14ac:dyDescent="0.35">
      <c r="A57" s="22" t="str">
        <f>C8</f>
        <v>InfinP D5</v>
      </c>
      <c r="B57" s="18" t="str">
        <f t="shared" ref="B57" si="27">A57</f>
        <v>InfinP D5</v>
      </c>
      <c r="C57" s="50">
        <f>C26</f>
        <v>1.0960000000000001</v>
      </c>
      <c r="D57" s="50">
        <f t="shared" si="1"/>
        <v>0.99283333333333346</v>
      </c>
      <c r="E57" s="56"/>
      <c r="F57" s="56"/>
      <c r="G57" s="57">
        <f t="shared" si="2"/>
        <v>97.21792890262752</v>
      </c>
      <c r="H57" s="58"/>
      <c r="I57" s="58"/>
      <c r="K57" s="64">
        <f t="shared" si="3"/>
        <v>97.21792890262752</v>
      </c>
      <c r="L57" s="58"/>
      <c r="M57" s="58"/>
      <c r="Q57" s="97">
        <f>C31</f>
        <v>1.1950000000000001</v>
      </c>
    </row>
    <row r="58" spans="1:30" ht="14.65" thickBot="1" x14ac:dyDescent="0.4">
      <c r="A58" s="22" t="str">
        <f>D8</f>
        <v>InfinP D5</v>
      </c>
      <c r="B58" s="19"/>
      <c r="C58" s="52">
        <f>D26</f>
        <v>1.115</v>
      </c>
      <c r="D58" s="50">
        <f t="shared" si="1"/>
        <v>1.0118333333333334</v>
      </c>
      <c r="E58" s="59">
        <f t="shared" ref="E58" si="28">AVERAGE(D56:D58)</f>
        <v>1.0118333333333336</v>
      </c>
      <c r="F58" s="59">
        <f t="shared" ref="F58" si="29">STDEV(D56:D58)</f>
        <v>1.9000000000000017E-2</v>
      </c>
      <c r="G58" s="57">
        <f t="shared" si="2"/>
        <v>99.078402949110554</v>
      </c>
      <c r="H58" s="61">
        <f t="shared" ref="H58" si="30">AVERAGE(G56:G58)</f>
        <v>99.078402949110568</v>
      </c>
      <c r="I58" s="61">
        <f t="shared" ref="I58" si="31">STDEV(G56:G58)</f>
        <v>1.8604740464830414</v>
      </c>
      <c r="K58" s="65">
        <f t="shared" si="3"/>
        <v>99.078402949110554</v>
      </c>
      <c r="L58" s="61">
        <f t="shared" ref="L58" si="32">AVERAGE(K56:K58)</f>
        <v>99.078402949110568</v>
      </c>
      <c r="M58" s="61">
        <f t="shared" ref="M58" si="33">STDEV(K56:K58)</f>
        <v>1.8604740464830414</v>
      </c>
      <c r="O58" s="43">
        <f>TTEST($R$44:$R$61,C56:C58,2,3)</f>
        <v>0.51163510968394665</v>
      </c>
      <c r="P58" s="98" t="str">
        <f t="shared" si="12"/>
        <v/>
      </c>
      <c r="Q58" s="94">
        <f>D31</f>
        <v>1.1340000000000001</v>
      </c>
      <c r="R58" s="2">
        <f t="shared" si="4"/>
        <v>1.1340000000000001</v>
      </c>
    </row>
    <row r="59" spans="1:30" x14ac:dyDescent="0.35">
      <c r="A59" s="22" t="str">
        <f>E8</f>
        <v>InfinP D6</v>
      </c>
      <c r="B59" s="9"/>
      <c r="C59" s="87">
        <f>E26</f>
        <v>1.117</v>
      </c>
      <c r="D59" s="49">
        <f t="shared" si="1"/>
        <v>1.0138333333333334</v>
      </c>
      <c r="E59" s="53"/>
      <c r="F59" s="53"/>
      <c r="G59" s="62">
        <f t="shared" si="2"/>
        <v>99.274242322424556</v>
      </c>
      <c r="H59" s="55"/>
      <c r="I59" s="55"/>
      <c r="K59" s="63">
        <f t="shared" si="3"/>
        <v>99.274242322424556</v>
      </c>
      <c r="L59" s="55"/>
      <c r="M59" s="55"/>
      <c r="Q59" s="2">
        <f>E31</f>
        <v>1.1320000000000001</v>
      </c>
      <c r="R59" s="2">
        <f t="shared" si="4"/>
        <v>1.1320000000000001</v>
      </c>
    </row>
    <row r="60" spans="1:30" x14ac:dyDescent="0.35">
      <c r="A60" s="22" t="str">
        <f>F8</f>
        <v>InfinP D6</v>
      </c>
      <c r="B60" s="44" t="str">
        <f t="shared" ref="B60" si="34">A60</f>
        <v>InfinP D6</v>
      </c>
      <c r="C60" s="47">
        <f>F26</f>
        <v>1.0920000000000001</v>
      </c>
      <c r="D60" s="50">
        <f t="shared" si="1"/>
        <v>0.98883333333333345</v>
      </c>
      <c r="E60" s="56"/>
      <c r="F60" s="56"/>
      <c r="G60" s="57">
        <f t="shared" si="2"/>
        <v>96.826250155999503</v>
      </c>
      <c r="H60" s="58"/>
      <c r="I60" s="58"/>
      <c r="K60" s="64">
        <f t="shared" si="3"/>
        <v>96.826250155999503</v>
      </c>
      <c r="L60" s="58"/>
      <c r="M60" s="58"/>
      <c r="Q60" s="2">
        <f>F31</f>
        <v>1.145</v>
      </c>
      <c r="R60" s="2">
        <f t="shared" si="4"/>
        <v>1.145</v>
      </c>
    </row>
    <row r="61" spans="1:30" ht="14.65" thickBot="1" x14ac:dyDescent="0.4">
      <c r="A61" s="22" t="str">
        <f>G8</f>
        <v>InfinP D6</v>
      </c>
      <c r="B61" s="10"/>
      <c r="C61" s="47">
        <f>G26</f>
        <v>1.121</v>
      </c>
      <c r="D61" s="50">
        <f t="shared" si="1"/>
        <v>1.0178333333333334</v>
      </c>
      <c r="E61" s="59">
        <f t="shared" ref="E61" si="35">AVERAGE(D59:D61)</f>
        <v>1.0068333333333335</v>
      </c>
      <c r="F61" s="59">
        <f t="shared" ref="F61" si="36">STDEV(D59:D61)</f>
        <v>1.5716233645501662E-2</v>
      </c>
      <c r="G61" s="57">
        <f t="shared" si="2"/>
        <v>99.665921069052558</v>
      </c>
      <c r="H61" s="61">
        <f t="shared" ref="H61" si="37">AVERAGE(G59:G61)</f>
        <v>98.588804515825544</v>
      </c>
      <c r="I61" s="61">
        <f t="shared" ref="I61" si="38">STDEV(G59:G61)</f>
        <v>1.5389286739957595</v>
      </c>
      <c r="K61" s="65">
        <f t="shared" si="3"/>
        <v>99.665921069052558</v>
      </c>
      <c r="L61" s="61">
        <f t="shared" ref="L61" si="39">AVERAGE(K59:K61)</f>
        <v>98.588804515825544</v>
      </c>
      <c r="M61" s="61">
        <f t="shared" ref="M61" si="40">STDEV(K59:K61)</f>
        <v>1.5389286739957595</v>
      </c>
      <c r="O61" s="43">
        <f>TTEST($R$44:$R$61,C59:C61,2,3)</f>
        <v>0.26652745986153242</v>
      </c>
      <c r="P61" s="98" t="str">
        <f t="shared" si="12"/>
        <v/>
      </c>
      <c r="Q61" s="2">
        <f>G31</f>
        <v>1.143</v>
      </c>
      <c r="R61" s="2">
        <f t="shared" si="4"/>
        <v>1.143</v>
      </c>
    </row>
    <row r="62" spans="1:30" x14ac:dyDescent="0.35">
      <c r="A62" s="22" t="str">
        <f>H8</f>
        <v>InfinP D7</v>
      </c>
      <c r="B62" s="17"/>
      <c r="C62" s="63">
        <f>H26</f>
        <v>1.143</v>
      </c>
      <c r="D62" s="51">
        <f t="shared" si="1"/>
        <v>1.0398333333333334</v>
      </c>
      <c r="E62" s="53"/>
      <c r="F62" s="53"/>
      <c r="G62" s="54">
        <f t="shared" si="2"/>
        <v>101.82015417550663</v>
      </c>
      <c r="H62" s="55"/>
      <c r="I62" s="55"/>
      <c r="K62" s="63">
        <f t="shared" si="3"/>
        <v>101.82015417550663</v>
      </c>
      <c r="L62" s="55"/>
      <c r="M62" s="55"/>
    </row>
    <row r="63" spans="1:30" x14ac:dyDescent="0.35">
      <c r="A63" s="22" t="str">
        <f>I8</f>
        <v>InfinP D7</v>
      </c>
      <c r="B63" s="18" t="str">
        <f t="shared" ref="B63" si="41">A63</f>
        <v>InfinP D7</v>
      </c>
      <c r="C63" s="50">
        <f>I26</f>
        <v>1.1539999999999999</v>
      </c>
      <c r="D63" s="50">
        <f t="shared" si="1"/>
        <v>1.0508333333333333</v>
      </c>
      <c r="E63" s="56"/>
      <c r="F63" s="56"/>
      <c r="G63" s="57">
        <f t="shared" si="2"/>
        <v>102.89727072873364</v>
      </c>
      <c r="H63" s="58"/>
      <c r="I63" s="58"/>
      <c r="K63" s="64">
        <f t="shared" si="3"/>
        <v>102.89727072873364</v>
      </c>
      <c r="L63" s="58"/>
      <c r="M63" s="58"/>
    </row>
    <row r="64" spans="1:30" ht="14.65" thickBot="1" x14ac:dyDescent="0.4">
      <c r="A64" s="22" t="str">
        <f>J8</f>
        <v>InfinP D7</v>
      </c>
      <c r="B64" s="19"/>
      <c r="C64" s="52">
        <f>J26</f>
        <v>1.1539999999999999</v>
      </c>
      <c r="D64" s="52">
        <f t="shared" si="1"/>
        <v>1.0508333333333333</v>
      </c>
      <c r="E64" s="59">
        <f t="shared" ref="E64" si="42">AVERAGE(D62:D64)</f>
        <v>1.0471666666666666</v>
      </c>
      <c r="F64" s="59">
        <f t="shared" ref="F64" si="43">STDEV(D62:D64)</f>
        <v>6.3508529610858252E-3</v>
      </c>
      <c r="G64" s="60">
        <f t="shared" si="2"/>
        <v>102.89727072873364</v>
      </c>
      <c r="H64" s="61">
        <f t="shared" ref="H64" si="44">AVERAGE(G62:G64)</f>
        <v>102.53823187765796</v>
      </c>
      <c r="I64" s="61">
        <f t="shared" ref="I64" si="45">STDEV(G62:G64)</f>
        <v>0.62187353195421879</v>
      </c>
      <c r="K64" s="65">
        <f t="shared" si="3"/>
        <v>102.89727072873364</v>
      </c>
      <c r="L64" s="61">
        <f t="shared" ref="L64" si="46">AVERAGE(K62:K64)</f>
        <v>102.53823187765796</v>
      </c>
      <c r="M64" s="61">
        <f t="shared" ref="M64" si="47">STDEV(K62:K64)</f>
        <v>0.62187353195421879</v>
      </c>
      <c r="O64" s="43">
        <f>TTEST($R$44:$R$61,C62:C64,2,3)</f>
        <v>4.9265544490562979E-3</v>
      </c>
      <c r="P64" s="98" t="str">
        <f t="shared" si="12"/>
        <v>**</v>
      </c>
    </row>
    <row r="65" spans="1:20" x14ac:dyDescent="0.35">
      <c r="A65" s="22" t="str">
        <f>K8</f>
        <v>InfinP D8</v>
      </c>
      <c r="B65" s="9"/>
      <c r="C65" s="62">
        <f>K26</f>
        <v>1.1559999999999999</v>
      </c>
      <c r="D65" s="49">
        <f t="shared" si="1"/>
        <v>1.0528333333333333</v>
      </c>
      <c r="E65" s="53"/>
      <c r="F65" s="53"/>
      <c r="G65" s="62">
        <f t="shared" si="2"/>
        <v>103.09311010204765</v>
      </c>
      <c r="H65" s="55"/>
      <c r="I65" s="55"/>
      <c r="K65" s="63">
        <f t="shared" si="3"/>
        <v>103.09311010204765</v>
      </c>
      <c r="L65" s="55"/>
      <c r="M65" s="55"/>
    </row>
    <row r="66" spans="1:20" x14ac:dyDescent="0.35">
      <c r="A66" s="22" t="str">
        <f>L8</f>
        <v>InfinP D8</v>
      </c>
      <c r="B66" s="44" t="str">
        <f t="shared" ref="B66" si="48">A66</f>
        <v>InfinP D8</v>
      </c>
      <c r="C66" s="47">
        <f>L26</f>
        <v>1.139</v>
      </c>
      <c r="D66" s="50">
        <f t="shared" si="1"/>
        <v>1.0358333333333334</v>
      </c>
      <c r="E66" s="56"/>
      <c r="F66" s="56"/>
      <c r="G66" s="57">
        <f t="shared" si="2"/>
        <v>101.42847542887863</v>
      </c>
      <c r="H66" s="58"/>
      <c r="I66" s="58"/>
      <c r="K66" s="64">
        <f t="shared" si="3"/>
        <v>101.42847542887863</v>
      </c>
      <c r="L66" s="58"/>
      <c r="M66" s="58"/>
    </row>
    <row r="67" spans="1:20" ht="14.65" thickBot="1" x14ac:dyDescent="0.4">
      <c r="A67" s="2" t="str">
        <f>M8</f>
        <v>InfinP D8</v>
      </c>
      <c r="B67" s="10"/>
      <c r="C67" s="47">
        <f>M26</f>
        <v>1.139</v>
      </c>
      <c r="D67" s="50">
        <f t="shared" si="1"/>
        <v>1.0358333333333334</v>
      </c>
      <c r="E67" s="59">
        <f t="shared" ref="E67" si="49">AVERAGE(D65:D67)</f>
        <v>1.0415000000000001</v>
      </c>
      <c r="F67" s="59">
        <f t="shared" ref="F67" si="50">STDEV(D65:D67)</f>
        <v>9.8149545762235817E-3</v>
      </c>
      <c r="G67" s="57">
        <f t="shared" si="2"/>
        <v>101.42847542887863</v>
      </c>
      <c r="H67" s="61">
        <f t="shared" ref="H67" si="51">AVERAGE(G65:G67)</f>
        <v>101.9833536532683</v>
      </c>
      <c r="I67" s="61">
        <f t="shared" ref="I67" si="52">STDEV(G65:G67)</f>
        <v>0.96107727665651765</v>
      </c>
      <c r="K67" s="65">
        <f t="shared" si="3"/>
        <v>101.42847542887863</v>
      </c>
      <c r="L67" s="61">
        <f t="shared" ref="L67" si="53">AVERAGE(K65:K67)</f>
        <v>101.9833536532683</v>
      </c>
      <c r="M67" s="61">
        <f t="shared" ref="M67" si="54">STDEV(K65:K67)</f>
        <v>0.96107727665651765</v>
      </c>
      <c r="O67" s="43">
        <f>TTEST($R$44:$R$61,C65:C67,2,3)</f>
        <v>4.9487092490755322E-2</v>
      </c>
      <c r="P67" s="98" t="str">
        <f t="shared" si="12"/>
        <v>*</v>
      </c>
      <c r="S67" s="2" t="s">
        <v>63</v>
      </c>
    </row>
    <row r="68" spans="1:20" x14ac:dyDescent="0.35">
      <c r="A68" s="22" t="str">
        <f>B10</f>
        <v>InfinE D1</v>
      </c>
      <c r="B68" s="17"/>
      <c r="C68" s="49">
        <f>B27</f>
        <v>1.109</v>
      </c>
      <c r="D68" s="49">
        <f t="shared" si="1"/>
        <v>1.0058333333333334</v>
      </c>
      <c r="E68" s="53"/>
      <c r="F68" s="53"/>
      <c r="G68" s="62">
        <f t="shared" si="2"/>
        <v>98.490884829168536</v>
      </c>
      <c r="H68" s="55"/>
      <c r="I68" s="55"/>
      <c r="K68" s="63">
        <f t="shared" si="3"/>
        <v>98.490884829168536</v>
      </c>
      <c r="L68" s="55"/>
      <c r="M68" s="55"/>
    </row>
    <row r="69" spans="1:20" x14ac:dyDescent="0.35">
      <c r="A69" s="22" t="str">
        <f>C10</f>
        <v>InfinE D1</v>
      </c>
      <c r="B69" s="18" t="str">
        <f t="shared" ref="B69" si="55">A69</f>
        <v>InfinE D1</v>
      </c>
      <c r="C69" s="50">
        <f>C27</f>
        <v>1.0649999999999999</v>
      </c>
      <c r="D69" s="50">
        <f t="shared" si="1"/>
        <v>0.96183333333333332</v>
      </c>
      <c r="E69" s="56"/>
      <c r="F69" s="56"/>
      <c r="G69" s="57">
        <f t="shared" si="2"/>
        <v>94.182418616260406</v>
      </c>
      <c r="H69" s="58"/>
      <c r="I69" s="58"/>
      <c r="K69" s="64">
        <f t="shared" si="3"/>
        <v>94.182418616260406</v>
      </c>
      <c r="L69" s="58"/>
      <c r="M69" s="58"/>
    </row>
    <row r="70" spans="1:20" ht="14.65" thickBot="1" x14ac:dyDescent="0.4">
      <c r="A70" s="22" t="str">
        <f>D10</f>
        <v>InfinE D1</v>
      </c>
      <c r="B70" s="19"/>
      <c r="C70" s="65">
        <f>D27</f>
        <v>1.135</v>
      </c>
      <c r="D70" s="50">
        <f t="shared" si="1"/>
        <v>1.0318333333333334</v>
      </c>
      <c r="E70" s="59">
        <f t="shared" ref="E70" si="56">AVERAGE(D68:D70)</f>
        <v>0.99983333333333346</v>
      </c>
      <c r="F70" s="59">
        <f t="shared" ref="F70" si="57">STDEV(D68:D70)</f>
        <v>3.5383612025908298E-2</v>
      </c>
      <c r="G70" s="57">
        <f t="shared" si="2"/>
        <v>101.03679668225061</v>
      </c>
      <c r="H70" s="61">
        <f t="shared" ref="H70" si="58">AVERAGE(G68:G70)</f>
        <v>97.903366709226518</v>
      </c>
      <c r="I70" s="61">
        <f t="shared" ref="I70" si="59">STDEV(G68:G70)</f>
        <v>3.4647522023698976</v>
      </c>
      <c r="K70" s="65">
        <f t="shared" si="3"/>
        <v>101.03679668225061</v>
      </c>
      <c r="L70" s="61">
        <f t="shared" ref="L70" si="60">AVERAGE(K68:K70)</f>
        <v>97.903366709226518</v>
      </c>
      <c r="M70" s="61">
        <f t="shared" ref="M70" si="61">STDEV(K68:K70)</f>
        <v>3.4647522023698976</v>
      </c>
      <c r="O70" s="43">
        <f>TTEST($R$44:$R$61,C68:C70,2,3)</f>
        <v>0.40782969480524434</v>
      </c>
      <c r="P70" s="98" t="str">
        <f t="shared" si="12"/>
        <v/>
      </c>
      <c r="S70" s="43">
        <f>TTEST(C68:C70,C92:C94,2,3)</f>
        <v>0.65321976502986923</v>
      </c>
      <c r="T70" s="98" t="str">
        <f t="shared" ref="T70" si="62">IF(S70="","",IF(S70&lt;0.01,"**",IF(AND(S70&lt;0.05),"*","")))</f>
        <v/>
      </c>
    </row>
    <row r="71" spans="1:20" x14ac:dyDescent="0.35">
      <c r="A71" s="22" t="str">
        <f>E10</f>
        <v>InfinE D2</v>
      </c>
      <c r="B71" s="9"/>
      <c r="C71" s="47">
        <f>E27</f>
        <v>1.216</v>
      </c>
      <c r="D71" s="51">
        <f t="shared" si="1"/>
        <v>1.1128333333333333</v>
      </c>
      <c r="E71" s="53"/>
      <c r="F71" s="53"/>
      <c r="G71" s="54">
        <f t="shared" si="2"/>
        <v>108.96829130146781</v>
      </c>
      <c r="H71" s="55"/>
      <c r="I71" s="55"/>
      <c r="K71" s="63">
        <f t="shared" si="3"/>
        <v>108.96829130146781</v>
      </c>
      <c r="L71" s="55"/>
      <c r="M71" s="55"/>
    </row>
    <row r="72" spans="1:20" x14ac:dyDescent="0.35">
      <c r="A72" s="22" t="str">
        <f>F10</f>
        <v>InfinE D2</v>
      </c>
      <c r="B72" s="44" t="str">
        <f t="shared" ref="B72" si="63">A72</f>
        <v>InfinE D2</v>
      </c>
      <c r="C72" s="47">
        <f>F27</f>
        <v>1.2070000000000001</v>
      </c>
      <c r="D72" s="50">
        <f t="shared" si="1"/>
        <v>1.1038333333333334</v>
      </c>
      <c r="E72" s="56"/>
      <c r="F72" s="56"/>
      <c r="G72" s="57">
        <f t="shared" si="2"/>
        <v>108.08701412155482</v>
      </c>
      <c r="H72" s="58"/>
      <c r="I72" s="58"/>
      <c r="K72" s="64">
        <f t="shared" si="3"/>
        <v>108.08701412155482</v>
      </c>
      <c r="L72" s="58"/>
      <c r="M72" s="58"/>
    </row>
    <row r="73" spans="1:20" ht="14.65" thickBot="1" x14ac:dyDescent="0.4">
      <c r="A73" s="22" t="str">
        <f>G10</f>
        <v>InfinE D2</v>
      </c>
      <c r="B73" s="10"/>
      <c r="C73" s="48">
        <f>G27</f>
        <v>1.2190000000000001</v>
      </c>
      <c r="D73" s="52">
        <f t="shared" si="1"/>
        <v>1.1158333333333335</v>
      </c>
      <c r="E73" s="59">
        <f t="shared" ref="E73" si="64">AVERAGE(D71:D73)</f>
        <v>1.1108333333333336</v>
      </c>
      <c r="F73" s="59">
        <f t="shared" ref="F73" si="65">STDEV(D71:D73)</f>
        <v>6.2449979983983861E-3</v>
      </c>
      <c r="G73" s="57">
        <f t="shared" si="2"/>
        <v>109.26205036143884</v>
      </c>
      <c r="H73" s="61">
        <f t="shared" ref="H73" si="66">AVERAGE(G71:G73)</f>
        <v>108.77245192815383</v>
      </c>
      <c r="I73" s="61">
        <f t="shared" ref="I73" si="67">STDEV(G71:G73)</f>
        <v>0.61150824717677221</v>
      </c>
      <c r="K73" s="65">
        <f t="shared" si="3"/>
        <v>109.26205036143884</v>
      </c>
      <c r="L73" s="61">
        <f t="shared" ref="L73" si="68">AVERAGE(K71:K73)</f>
        <v>108.77245192815383</v>
      </c>
      <c r="M73" s="61">
        <f t="shared" ref="M73" si="69">STDEV(K71:K73)</f>
        <v>0.61150824717677221</v>
      </c>
      <c r="O73" s="43">
        <f>TTEST($R$44:$R$61,C71:C73,2,3)</f>
        <v>3.6299253562105377E-9</v>
      </c>
      <c r="P73" s="98" t="str">
        <f t="shared" si="12"/>
        <v>**</v>
      </c>
      <c r="S73" s="43">
        <f>TTEST(C71:C73,C95:C97,2,3)</f>
        <v>9.9383233774308827E-2</v>
      </c>
      <c r="T73" s="98" t="str">
        <f t="shared" ref="T73:T91" si="70">IF(S73="","",IF(S73&lt;0.01,"**",IF(AND(S73&lt;0.05),"*","")))</f>
        <v/>
      </c>
    </row>
    <row r="74" spans="1:20" x14ac:dyDescent="0.35">
      <c r="A74" s="22" t="str">
        <f>H10</f>
        <v>InfinE D3</v>
      </c>
      <c r="B74" s="17"/>
      <c r="C74" s="49">
        <f>H27</f>
        <v>1.214</v>
      </c>
      <c r="D74" s="49">
        <f t="shared" si="1"/>
        <v>1.1108333333333333</v>
      </c>
      <c r="E74" s="53"/>
      <c r="F74" s="53"/>
      <c r="G74" s="63">
        <f t="shared" si="2"/>
        <v>108.77245192815381</v>
      </c>
      <c r="H74" s="55"/>
      <c r="I74" s="55"/>
      <c r="K74" s="63">
        <f t="shared" si="3"/>
        <v>108.77245192815381</v>
      </c>
      <c r="L74" s="55"/>
      <c r="M74" s="55"/>
    </row>
    <row r="75" spans="1:20" x14ac:dyDescent="0.35">
      <c r="A75" s="22" t="str">
        <f>I10</f>
        <v>InfinE D3</v>
      </c>
      <c r="B75" s="18" t="str">
        <f t="shared" ref="B75" si="71">A75</f>
        <v>InfinE D3</v>
      </c>
      <c r="C75" s="50">
        <f>I27</f>
        <v>1.2010000000000001</v>
      </c>
      <c r="D75" s="50">
        <f t="shared" si="1"/>
        <v>1.0978333333333334</v>
      </c>
      <c r="E75" s="56"/>
      <c r="F75" s="56"/>
      <c r="G75" s="64">
        <f t="shared" si="2"/>
        <v>107.4994960016128</v>
      </c>
      <c r="H75" s="58"/>
      <c r="I75" s="58"/>
      <c r="K75" s="64">
        <f t="shared" si="3"/>
        <v>107.4994960016128</v>
      </c>
      <c r="L75" s="58"/>
      <c r="M75" s="58"/>
    </row>
    <row r="76" spans="1:20" ht="14.65" thickBot="1" x14ac:dyDescent="0.4">
      <c r="A76" s="22" t="str">
        <f>J10</f>
        <v>InfinE D3</v>
      </c>
      <c r="B76" s="19"/>
      <c r="C76" s="52">
        <f>J27</f>
        <v>1.18</v>
      </c>
      <c r="D76" s="50">
        <f t="shared" si="1"/>
        <v>1.0768333333333333</v>
      </c>
      <c r="E76" s="59">
        <f t="shared" ref="E76" si="72">AVERAGE(D74:D76)</f>
        <v>1.0951666666666666</v>
      </c>
      <c r="F76" s="59">
        <f t="shared" ref="F76" si="73">STDEV(D74:D76)</f>
        <v>1.7156145643277051E-2</v>
      </c>
      <c r="G76" s="65">
        <f t="shared" si="2"/>
        <v>105.44318258181573</v>
      </c>
      <c r="H76" s="61">
        <f t="shared" ref="H76" si="74">AVERAGE(G74:G76)</f>
        <v>107.23837683719411</v>
      </c>
      <c r="I76" s="61">
        <f t="shared" ref="I76" si="75">STDEV(G74:G76)</f>
        <v>1.6799244056315839</v>
      </c>
      <c r="J76" s="6"/>
      <c r="K76" s="65">
        <f t="shared" si="3"/>
        <v>105.44318258181573</v>
      </c>
      <c r="L76" s="61">
        <f t="shared" ref="L76" si="76">AVERAGE(K74:K76)</f>
        <v>107.23837683719411</v>
      </c>
      <c r="M76" s="61">
        <f t="shared" ref="M76" si="77">STDEV(K74:K76)</f>
        <v>1.6799244056315839</v>
      </c>
      <c r="O76" s="43">
        <f>TTEST($R$44:$R$61,C74:C76,2,3)</f>
        <v>2.6628869567936679E-3</v>
      </c>
      <c r="P76" s="98" t="str">
        <f t="shared" si="12"/>
        <v>**</v>
      </c>
      <c r="S76" s="43">
        <f>TTEST(C74:C76,C98:C100,2,3)</f>
        <v>0.58234194413015783</v>
      </c>
      <c r="T76" s="98" t="str">
        <f t="shared" si="70"/>
        <v/>
      </c>
    </row>
    <row r="77" spans="1:20" x14ac:dyDescent="0.35">
      <c r="A77" s="2" t="str">
        <f>K10</f>
        <v>InfinE D4</v>
      </c>
      <c r="B77" s="9"/>
      <c r="C77" s="87">
        <f>K27</f>
        <v>1.212</v>
      </c>
      <c r="D77" s="49">
        <f t="shared" si="1"/>
        <v>1.1088333333333333</v>
      </c>
      <c r="E77" s="53"/>
      <c r="F77" s="53"/>
      <c r="G77" s="62">
        <f t="shared" si="2"/>
        <v>108.57661255483981</v>
      </c>
      <c r="H77" s="55"/>
      <c r="I77" s="55"/>
      <c r="J77" s="6"/>
      <c r="K77" s="63">
        <f t="shared" si="3"/>
        <v>108.57661255483981</v>
      </c>
      <c r="L77" s="55"/>
      <c r="M77" s="55"/>
    </row>
    <row r="78" spans="1:20" x14ac:dyDescent="0.35">
      <c r="A78" s="22" t="str">
        <f>L10</f>
        <v>InfinE D4</v>
      </c>
      <c r="B78" s="44" t="str">
        <f t="shared" ref="B78" si="78">A78</f>
        <v>InfinE D4</v>
      </c>
      <c r="C78" s="47">
        <f>L27</f>
        <v>1.248</v>
      </c>
      <c r="D78" s="50">
        <f t="shared" si="1"/>
        <v>1.1448333333333334</v>
      </c>
      <c r="E78" s="56"/>
      <c r="F78" s="56"/>
      <c r="G78" s="57">
        <f t="shared" si="2"/>
        <v>112.10172127449192</v>
      </c>
      <c r="H78" s="58"/>
      <c r="I78" s="58"/>
      <c r="J78" s="6"/>
      <c r="K78" s="64">
        <f t="shared" si="3"/>
        <v>112.10172127449192</v>
      </c>
      <c r="L78" s="58"/>
      <c r="M78" s="58"/>
    </row>
    <row r="79" spans="1:20" ht="14.65" thickBot="1" x14ac:dyDescent="0.4">
      <c r="A79" s="22" t="str">
        <f>M10</f>
        <v>InfinE D4</v>
      </c>
      <c r="B79" s="10"/>
      <c r="C79" s="47">
        <f>M27</f>
        <v>1.1520000000000001</v>
      </c>
      <c r="D79" s="50">
        <f t="shared" si="1"/>
        <v>1.0488333333333335</v>
      </c>
      <c r="E79" s="59">
        <f t="shared" ref="E79" si="79">AVERAGE(D77:D79)</f>
        <v>1.1008333333333333</v>
      </c>
      <c r="F79" s="59">
        <f t="shared" ref="F79" si="80">STDEV(D77:D79)</f>
        <v>4.8497422611928485E-2</v>
      </c>
      <c r="G79" s="57">
        <f t="shared" si="2"/>
        <v>102.70143135541967</v>
      </c>
      <c r="H79" s="61">
        <f t="shared" ref="H79" si="81">AVERAGE(G77:G79)</f>
        <v>107.79325506158381</v>
      </c>
      <c r="I79" s="61">
        <f t="shared" ref="I79" si="82">STDEV(G77:G79)</f>
        <v>4.7488524258322764</v>
      </c>
      <c r="J79" s="6"/>
      <c r="K79" s="65">
        <f t="shared" si="3"/>
        <v>102.70143135541967</v>
      </c>
      <c r="L79" s="61">
        <f t="shared" ref="L79" si="83">AVERAGE(K77:K79)</f>
        <v>107.79325506158381</v>
      </c>
      <c r="M79" s="61">
        <f t="shared" ref="M79" si="84">STDEV(K77:K79)</f>
        <v>4.7488524258322764</v>
      </c>
      <c r="O79" s="43">
        <f>TTEST($R$44:$R$61,C77:C79,2,3)</f>
        <v>9.6366072724775459E-2</v>
      </c>
      <c r="P79" s="98" t="str">
        <f t="shared" si="12"/>
        <v/>
      </c>
      <c r="S79" s="43">
        <f>TTEST(C77:C79,C101:C103,2,3)</f>
        <v>0.53287707007150331</v>
      </c>
      <c r="T79" s="98" t="str">
        <f t="shared" si="70"/>
        <v/>
      </c>
    </row>
    <row r="80" spans="1:20" x14ac:dyDescent="0.35">
      <c r="A80" s="2" t="str">
        <f>B12</f>
        <v>InfinE D5</v>
      </c>
      <c r="B80" s="17"/>
      <c r="C80" s="49">
        <f>B28</f>
        <v>1.169</v>
      </c>
      <c r="D80" s="51">
        <f t="shared" si="1"/>
        <v>1.0658333333333334</v>
      </c>
      <c r="E80" s="53"/>
      <c r="F80" s="53"/>
      <c r="G80" s="54">
        <f t="shared" si="2"/>
        <v>104.3660660285887</v>
      </c>
      <c r="H80" s="55"/>
      <c r="I80" s="55"/>
      <c r="J80" s="6"/>
      <c r="K80" s="63">
        <f t="shared" si="3"/>
        <v>104.3660660285887</v>
      </c>
      <c r="L80" s="55"/>
      <c r="M80" s="55"/>
    </row>
    <row r="81" spans="1:20" x14ac:dyDescent="0.35">
      <c r="A81" s="22" t="str">
        <f>C12</f>
        <v>InfinE D5</v>
      </c>
      <c r="B81" s="18" t="str">
        <f t="shared" ref="B81" si="85">A81</f>
        <v>InfinE D5</v>
      </c>
      <c r="C81" s="50">
        <f>C28</f>
        <v>1.1120000000000001</v>
      </c>
      <c r="D81" s="50">
        <f t="shared" si="1"/>
        <v>1.0088333333333335</v>
      </c>
      <c r="E81" s="56"/>
      <c r="F81" s="56"/>
      <c r="G81" s="57">
        <f t="shared" si="2"/>
        <v>98.784643889139559</v>
      </c>
      <c r="H81" s="58"/>
      <c r="I81" s="58"/>
      <c r="J81" s="6"/>
      <c r="K81" s="64">
        <f t="shared" si="3"/>
        <v>98.784643889139559</v>
      </c>
      <c r="L81" s="58"/>
      <c r="M81" s="58"/>
    </row>
    <row r="82" spans="1:20" ht="14.65" thickBot="1" x14ac:dyDescent="0.4">
      <c r="A82" s="22" t="str">
        <f>D12</f>
        <v>InfinE D5</v>
      </c>
      <c r="B82" s="19"/>
      <c r="C82" s="52">
        <f>D28</f>
        <v>1.1460000000000001</v>
      </c>
      <c r="D82" s="52">
        <f t="shared" si="1"/>
        <v>1.0428333333333335</v>
      </c>
      <c r="E82" s="59">
        <f t="shared" ref="E82" si="86">AVERAGE(D80:D82)</f>
        <v>1.0391666666666668</v>
      </c>
      <c r="F82" s="59">
        <f t="shared" ref="F82" si="87">STDEV(D80:D82)</f>
        <v>2.8676354952004129E-2</v>
      </c>
      <c r="G82" s="60">
        <f t="shared" si="2"/>
        <v>102.11391323547765</v>
      </c>
      <c r="H82" s="61">
        <f t="shared" ref="H82" si="88">AVERAGE(G80:G82)</f>
        <v>101.75487438440196</v>
      </c>
      <c r="I82" s="61">
        <f t="shared" ref="I82" si="89">STDEV(G80:G82)</f>
        <v>2.8079796913652313</v>
      </c>
      <c r="J82" s="6"/>
      <c r="K82" s="65">
        <f t="shared" si="3"/>
        <v>102.11391323547765</v>
      </c>
      <c r="L82" s="61">
        <f t="shared" ref="L82" si="90">AVERAGE(K80:K82)</f>
        <v>101.75487438440196</v>
      </c>
      <c r="M82" s="61">
        <f t="shared" ref="M82" si="91">STDEV(K80:K82)</f>
        <v>2.8079796913652313</v>
      </c>
      <c r="O82" s="43">
        <f>TTEST($R$44:$R$61,C80:C82,2,3)</f>
        <v>0.39802220389074833</v>
      </c>
      <c r="P82" s="98" t="str">
        <f t="shared" si="12"/>
        <v/>
      </c>
      <c r="S82" s="43">
        <f>TTEST(C80:C82,C104:C106,2,3)</f>
        <v>0.97210306535171087</v>
      </c>
      <c r="T82" s="98" t="str">
        <f t="shared" si="70"/>
        <v/>
      </c>
    </row>
    <row r="83" spans="1:20" x14ac:dyDescent="0.35">
      <c r="A83" s="22" t="str">
        <f>E12</f>
        <v>InfinE D6</v>
      </c>
      <c r="B83" s="9"/>
      <c r="C83" s="87">
        <f>E28</f>
        <v>1.157</v>
      </c>
      <c r="D83" s="49">
        <f>C83-$O$27</f>
        <v>1.0538333333333334</v>
      </c>
      <c r="E83" s="53"/>
      <c r="F83" s="53"/>
      <c r="G83" s="62">
        <f>(D83/$O$24)*100</f>
        <v>103.19102978870467</v>
      </c>
      <c r="H83" s="55"/>
      <c r="I83" s="55"/>
      <c r="J83" s="6"/>
      <c r="K83" s="63">
        <f t="shared" si="3"/>
        <v>103.19102978870467</v>
      </c>
      <c r="L83" s="55"/>
      <c r="M83" s="55"/>
    </row>
    <row r="84" spans="1:20" x14ac:dyDescent="0.35">
      <c r="A84" s="22" t="str">
        <f>F12</f>
        <v>InfinE D6</v>
      </c>
      <c r="B84" s="44" t="str">
        <f t="shared" ref="B84" si="92">A84</f>
        <v>InfinE D6</v>
      </c>
      <c r="C84" s="47">
        <f>F28</f>
        <v>1.1539999999999999</v>
      </c>
      <c r="D84" s="50">
        <f t="shared" si="1"/>
        <v>1.0508333333333333</v>
      </c>
      <c r="E84" s="56"/>
      <c r="F84" s="56"/>
      <c r="G84" s="57">
        <f t="shared" si="2"/>
        <v>102.89727072873364</v>
      </c>
      <c r="H84" s="58"/>
      <c r="I84" s="58"/>
      <c r="J84" s="6"/>
      <c r="K84" s="64">
        <f t="shared" si="3"/>
        <v>102.89727072873364</v>
      </c>
      <c r="L84" s="58"/>
      <c r="M84" s="58"/>
    </row>
    <row r="85" spans="1:20" ht="14.65" thickBot="1" x14ac:dyDescent="0.4">
      <c r="A85" s="22" t="str">
        <f>G12</f>
        <v>InfinE D6</v>
      </c>
      <c r="B85" s="10"/>
      <c r="C85" s="47">
        <f>G28</f>
        <v>1.1559999999999999</v>
      </c>
      <c r="D85" s="50">
        <f t="shared" si="1"/>
        <v>1.0528333333333333</v>
      </c>
      <c r="E85" s="59">
        <f t="shared" ref="E85" si="93">AVERAGE(D83:D85)</f>
        <v>1.0525</v>
      </c>
      <c r="F85" s="59">
        <f t="shared" ref="F85" si="94">STDEV(D83:D85)</f>
        <v>1.5275252316519965E-3</v>
      </c>
      <c r="G85" s="57">
        <f t="shared" si="2"/>
        <v>103.09311010204765</v>
      </c>
      <c r="H85" s="61">
        <f t="shared" ref="H85" si="95">AVERAGE(G83:G85)</f>
        <v>103.06047020649532</v>
      </c>
      <c r="I85" s="61">
        <f t="shared" ref="I85" si="96">STDEV(G83:G85)</f>
        <v>0.14957479204403029</v>
      </c>
      <c r="J85" s="6"/>
      <c r="K85" s="65">
        <f t="shared" si="3"/>
        <v>103.09311010204765</v>
      </c>
      <c r="L85" s="61">
        <f t="shared" ref="L85" si="97">AVERAGE(K83:K85)</f>
        <v>103.06047020649532</v>
      </c>
      <c r="M85" s="61">
        <f t="shared" ref="M85" si="98">STDEV(K83:K85)</f>
        <v>0.14957479204403029</v>
      </c>
      <c r="O85" s="43">
        <f>TTEST($R$44:$R$61,C83:C85,2,3)</f>
        <v>4.4136648312383407E-4</v>
      </c>
      <c r="P85" s="98" t="str">
        <f t="shared" si="12"/>
        <v>**</v>
      </c>
      <c r="S85" s="43">
        <f>TTEST(C83:C85,C107:C109,2,3)</f>
        <v>4.4646213761539034E-3</v>
      </c>
      <c r="T85" s="98" t="str">
        <f t="shared" si="70"/>
        <v>**</v>
      </c>
    </row>
    <row r="86" spans="1:20" x14ac:dyDescent="0.35">
      <c r="A86" s="22" t="str">
        <f>H12</f>
        <v>InfinE D7</v>
      </c>
      <c r="B86" s="17"/>
      <c r="C86" s="49">
        <f>H28</f>
        <v>1.1599999999999999</v>
      </c>
      <c r="D86" s="49">
        <f t="shared" si="1"/>
        <v>1.0568333333333333</v>
      </c>
      <c r="E86" s="53"/>
      <c r="F86" s="53"/>
      <c r="G86" s="62">
        <f t="shared" si="2"/>
        <v>103.48478884867566</v>
      </c>
      <c r="H86" s="55"/>
      <c r="I86" s="55"/>
      <c r="J86" s="6"/>
      <c r="K86" s="63">
        <f t="shared" si="3"/>
        <v>103.48478884867566</v>
      </c>
      <c r="L86" s="55"/>
      <c r="M86" s="55"/>
    </row>
    <row r="87" spans="1:20" x14ac:dyDescent="0.35">
      <c r="A87" s="22" t="str">
        <f>I12</f>
        <v>InfinE D7</v>
      </c>
      <c r="B87" s="18" t="str">
        <f t="shared" ref="B87" si="99">A87</f>
        <v>InfinE D7</v>
      </c>
      <c r="C87" s="64">
        <f>I28</f>
        <v>1.119</v>
      </c>
      <c r="D87" s="50">
        <f t="shared" si="1"/>
        <v>1.0158333333333334</v>
      </c>
      <c r="E87" s="56"/>
      <c r="F87" s="56"/>
      <c r="G87" s="57">
        <f t="shared" si="2"/>
        <v>99.470081695738571</v>
      </c>
      <c r="H87" s="58"/>
      <c r="I87" s="58"/>
      <c r="J87" s="6"/>
      <c r="K87" s="64">
        <f t="shared" si="3"/>
        <v>99.470081695738571</v>
      </c>
      <c r="L87" s="58"/>
      <c r="M87" s="58"/>
    </row>
    <row r="88" spans="1:20" ht="14.65" thickBot="1" x14ac:dyDescent="0.4">
      <c r="A88" s="22" t="str">
        <f>J12</f>
        <v>InfinE D7</v>
      </c>
      <c r="B88" s="19"/>
      <c r="C88" s="52">
        <f>J28</f>
        <v>1.1320000000000001</v>
      </c>
      <c r="D88" s="50">
        <f t="shared" si="1"/>
        <v>1.0288333333333335</v>
      </c>
      <c r="E88" s="59">
        <f t="shared" ref="E88" si="100">AVERAGE(D86:D88)</f>
        <v>1.0338333333333334</v>
      </c>
      <c r="F88" s="59">
        <f t="shared" ref="F88" si="101">STDEV(D86:D88)</f>
        <v>2.0952326839756907E-2</v>
      </c>
      <c r="G88" s="57">
        <f t="shared" si="2"/>
        <v>100.7430376222796</v>
      </c>
      <c r="H88" s="61">
        <f t="shared" ref="H88" si="102">AVERAGE(G86:G88)</f>
        <v>101.23263605556461</v>
      </c>
      <c r="I88" s="61">
        <f t="shared" ref="I88" si="103">STDEV(G86:G88)</f>
        <v>2.0516452788841</v>
      </c>
      <c r="J88" s="6"/>
      <c r="K88" s="65">
        <f t="shared" si="3"/>
        <v>100.7430376222796</v>
      </c>
      <c r="L88" s="61">
        <f t="shared" ref="L88" si="104">AVERAGE(K86:K88)</f>
        <v>101.23263605556461</v>
      </c>
      <c r="M88" s="61">
        <f t="shared" ref="M88" si="105">STDEV(K86:K88)</f>
        <v>2.0516452788841</v>
      </c>
      <c r="O88" s="43">
        <f>TTEST($R$44:$R$61,C86:C88,2,3)</f>
        <v>0.42587343830525004</v>
      </c>
      <c r="P88" s="98" t="str">
        <f t="shared" si="12"/>
        <v/>
      </c>
      <c r="S88" s="43">
        <f>TTEST(C86:C88,C110:C112,2,3)</f>
        <v>0.35059927540113955</v>
      </c>
      <c r="T88" s="98" t="str">
        <f t="shared" si="70"/>
        <v/>
      </c>
    </row>
    <row r="89" spans="1:20" x14ac:dyDescent="0.35">
      <c r="A89" s="22" t="str">
        <f>K12</f>
        <v>InfinE D8</v>
      </c>
      <c r="B89" s="9"/>
      <c r="C89" s="47">
        <f>K28</f>
        <v>1.1619999999999999</v>
      </c>
      <c r="D89" s="51">
        <f t="shared" si="1"/>
        <v>1.0588333333333333</v>
      </c>
      <c r="E89" s="53"/>
      <c r="F89" s="53"/>
      <c r="G89" s="54">
        <f t="shared" si="2"/>
        <v>103.68062822198966</v>
      </c>
      <c r="H89" s="55"/>
      <c r="I89" s="55"/>
      <c r="J89" s="6"/>
      <c r="K89" s="63">
        <f t="shared" si="3"/>
        <v>103.68062822198966</v>
      </c>
      <c r="L89" s="55"/>
      <c r="M89" s="55"/>
    </row>
    <row r="90" spans="1:20" x14ac:dyDescent="0.35">
      <c r="A90" s="22" t="str">
        <f>L12</f>
        <v>InfinE D8</v>
      </c>
      <c r="B90" s="44" t="str">
        <f t="shared" ref="B90" si="106">A90</f>
        <v>InfinE D8</v>
      </c>
      <c r="C90" s="47">
        <f>L28</f>
        <v>1.123</v>
      </c>
      <c r="D90" s="50">
        <f t="shared" si="1"/>
        <v>1.0198333333333334</v>
      </c>
      <c r="E90" s="56"/>
      <c r="F90" s="56"/>
      <c r="G90" s="57">
        <f t="shared" si="2"/>
        <v>99.861760442366574</v>
      </c>
      <c r="H90" s="58"/>
      <c r="I90" s="58"/>
      <c r="J90" s="6"/>
      <c r="K90" s="64">
        <f t="shared" si="3"/>
        <v>99.861760442366574</v>
      </c>
      <c r="L90" s="58"/>
      <c r="M90" s="58"/>
    </row>
    <row r="91" spans="1:20" ht="14.65" thickBot="1" x14ac:dyDescent="0.4">
      <c r="A91" s="22" t="str">
        <f>M12</f>
        <v>InfinE D8</v>
      </c>
      <c r="B91" s="10"/>
      <c r="C91" s="60">
        <f>M28</f>
        <v>1.137</v>
      </c>
      <c r="D91" s="52">
        <f t="shared" si="1"/>
        <v>1.0338333333333334</v>
      </c>
      <c r="E91" s="59">
        <f t="shared" ref="E91" si="107">AVERAGE(D89:D91)</f>
        <v>1.0375000000000001</v>
      </c>
      <c r="F91" s="59">
        <f t="shared" ref="F91" si="108">STDEV(D89:D91)</f>
        <v>1.975685535031655E-2</v>
      </c>
      <c r="G91" s="60">
        <f t="shared" si="2"/>
        <v>101.23263605556461</v>
      </c>
      <c r="H91" s="61">
        <f t="shared" ref="H91" si="109">AVERAGE(G89:G91)</f>
        <v>101.59167490664028</v>
      </c>
      <c r="I91" s="61">
        <f t="shared" ref="I91" si="110">STDEV(G89:G91)</f>
        <v>1.93458508523072</v>
      </c>
      <c r="J91" s="6"/>
      <c r="K91" s="65">
        <f t="shared" si="3"/>
        <v>101.23263605556461</v>
      </c>
      <c r="L91" s="61">
        <f t="shared" ref="L91" si="111">AVERAGE(K89:K91)</f>
        <v>101.59167490664028</v>
      </c>
      <c r="M91" s="61">
        <f t="shared" ref="M91" si="112">STDEV(K89:K91)</f>
        <v>1.93458508523072</v>
      </c>
      <c r="O91" s="43">
        <f>TTEST($R$44:$R$61,C89:C91,2,3)</f>
        <v>0.29646321590711278</v>
      </c>
      <c r="P91" s="98" t="str">
        <f t="shared" si="12"/>
        <v/>
      </c>
      <c r="S91" s="43">
        <f>TTEST(C89:C91,C113:C115,2,3)</f>
        <v>0.87725018211158878</v>
      </c>
      <c r="T91" s="98" t="str">
        <f t="shared" si="70"/>
        <v/>
      </c>
    </row>
    <row r="92" spans="1:20" x14ac:dyDescent="0.35">
      <c r="A92" s="2" t="str">
        <f>B14</f>
        <v>EtOH 1</v>
      </c>
      <c r="B92" s="17"/>
      <c r="C92" s="49">
        <f>B29</f>
        <v>1.1020000000000001</v>
      </c>
      <c r="D92" s="49">
        <f t="shared" si="1"/>
        <v>0.99883333333333346</v>
      </c>
      <c r="E92" s="53"/>
      <c r="F92" s="53"/>
      <c r="G92" s="62">
        <f t="shared" si="2"/>
        <v>97.805447022569524</v>
      </c>
      <c r="H92" s="55"/>
      <c r="I92" s="55"/>
      <c r="J92" s="6"/>
      <c r="K92" s="63">
        <f t="shared" si="3"/>
        <v>97.805447022569524</v>
      </c>
      <c r="L92" s="55"/>
      <c r="M92" s="55"/>
    </row>
    <row r="93" spans="1:20" x14ac:dyDescent="0.35">
      <c r="A93" s="22" t="str">
        <f>C14</f>
        <v>EtOH 1</v>
      </c>
      <c r="B93" s="18" t="str">
        <f t="shared" ref="B93" si="113">A93</f>
        <v>EtOH 1</v>
      </c>
      <c r="C93" s="50">
        <f>C29</f>
        <v>1.099</v>
      </c>
      <c r="D93" s="50">
        <f t="shared" si="1"/>
        <v>0.99583333333333335</v>
      </c>
      <c r="E93" s="56"/>
      <c r="F93" s="56"/>
      <c r="G93" s="57">
        <f t="shared" si="2"/>
        <v>97.511687962598501</v>
      </c>
      <c r="H93" s="58"/>
      <c r="I93" s="58"/>
      <c r="J93" s="6"/>
      <c r="K93" s="64">
        <f t="shared" si="3"/>
        <v>97.511687962598501</v>
      </c>
      <c r="L93" s="58"/>
      <c r="M93" s="58"/>
    </row>
    <row r="94" spans="1:20" ht="14.65" thickBot="1" x14ac:dyDescent="0.4">
      <c r="A94" s="22" t="str">
        <f>D14</f>
        <v>EtOH 1</v>
      </c>
      <c r="B94" s="19"/>
      <c r="C94" s="52">
        <f>D29</f>
        <v>1.145</v>
      </c>
      <c r="D94" s="50">
        <f t="shared" si="1"/>
        <v>1.0418333333333334</v>
      </c>
      <c r="E94" s="59">
        <f t="shared" ref="E94" si="114">AVERAGE(D92:D94)</f>
        <v>1.0121666666666667</v>
      </c>
      <c r="F94" s="59">
        <f t="shared" ref="F94" si="115">STDEV(D92:D94)</f>
        <v>2.5735837529276818E-2</v>
      </c>
      <c r="G94" s="57">
        <f t="shared" si="2"/>
        <v>102.01599354882063</v>
      </c>
      <c r="H94" s="61">
        <f t="shared" ref="H94" si="116">AVERAGE(G92:G94)</f>
        <v>99.11104284466289</v>
      </c>
      <c r="I94" s="61">
        <f t="shared" ref="I94" si="117">STDEV(G92:G94)</f>
        <v>2.5200451467223166</v>
      </c>
      <c r="J94" s="6"/>
      <c r="K94" s="65">
        <f t="shared" si="3"/>
        <v>102.01599354882063</v>
      </c>
      <c r="L94" s="61">
        <f t="shared" ref="L94" si="118">AVERAGE(K92:K94)</f>
        <v>99.11104284466289</v>
      </c>
      <c r="M94" s="61">
        <f t="shared" ref="M94" si="119">STDEV(K92:K94)</f>
        <v>2.5200451467223166</v>
      </c>
      <c r="O94" s="43">
        <f>TTEST($R$44:$R$61,C92:C94,2,3)</f>
        <v>0.61980082689584703</v>
      </c>
      <c r="P94" s="98" t="str">
        <f t="shared" si="12"/>
        <v/>
      </c>
    </row>
    <row r="95" spans="1:20" x14ac:dyDescent="0.35">
      <c r="A95" s="22" t="str">
        <f>E14</f>
        <v>EtOH 2</v>
      </c>
      <c r="B95" s="9"/>
      <c r="C95" s="87">
        <f>E29</f>
        <v>1.167</v>
      </c>
      <c r="D95" s="49">
        <f t="shared" si="1"/>
        <v>1.0638333333333334</v>
      </c>
      <c r="E95" s="53"/>
      <c r="F95" s="53"/>
      <c r="G95" s="62">
        <f t="shared" si="2"/>
        <v>104.17022665527469</v>
      </c>
      <c r="H95" s="55"/>
      <c r="I95" s="55"/>
      <c r="J95" s="6"/>
      <c r="K95" s="63">
        <f t="shared" si="3"/>
        <v>104.17022665527469</v>
      </c>
      <c r="L95" s="55"/>
      <c r="M95" s="55"/>
    </row>
    <row r="96" spans="1:20" x14ac:dyDescent="0.35">
      <c r="A96" s="22" t="str">
        <f>F14</f>
        <v>EtOH 2</v>
      </c>
      <c r="B96" s="44" t="str">
        <f t="shared" ref="B96" si="120">A96</f>
        <v>EtOH 2</v>
      </c>
      <c r="C96" s="47">
        <f>F29</f>
        <v>1.1830000000000001</v>
      </c>
      <c r="D96" s="50">
        <f t="shared" si="1"/>
        <v>1.0798333333333334</v>
      </c>
      <c r="E96" s="56"/>
      <c r="F96" s="56"/>
      <c r="G96" s="57">
        <f t="shared" si="2"/>
        <v>105.73694164178676</v>
      </c>
      <c r="H96" s="58"/>
      <c r="I96" s="58"/>
      <c r="J96" s="6"/>
      <c r="K96" s="64">
        <f t="shared" si="3"/>
        <v>105.73694164178676</v>
      </c>
      <c r="L96" s="58"/>
      <c r="M96" s="58"/>
    </row>
    <row r="97" spans="1:16" ht="14.65" thickBot="1" x14ac:dyDescent="0.4">
      <c r="A97" s="22" t="str">
        <f>G14</f>
        <v>EtOH 2</v>
      </c>
      <c r="B97" s="10"/>
      <c r="C97" s="57">
        <f>G29</f>
        <v>1.204</v>
      </c>
      <c r="D97" s="50">
        <f t="shared" si="1"/>
        <v>1.1008333333333333</v>
      </c>
      <c r="E97" s="59">
        <f t="shared" ref="E97" si="121">AVERAGE(D95:D97)</f>
        <v>1.0815000000000001</v>
      </c>
      <c r="F97" s="59">
        <f t="shared" ref="F97" si="122">STDEV(D95:D97)</f>
        <v>1.8556220879622332E-2</v>
      </c>
      <c r="G97" s="57">
        <f t="shared" si="2"/>
        <v>107.79325506158379</v>
      </c>
      <c r="H97" s="61">
        <f t="shared" ref="H97" si="123">AVERAGE(G95:G97)</f>
        <v>105.90014111954842</v>
      </c>
      <c r="I97" s="61">
        <f t="shared" ref="I97" si="124">STDEV(G95:G97)</f>
        <v>1.8170193340707546</v>
      </c>
      <c r="J97" s="6"/>
      <c r="K97" s="65">
        <f t="shared" si="3"/>
        <v>107.79325506158379</v>
      </c>
      <c r="L97" s="61">
        <f t="shared" ref="L97" si="125">AVERAGE(K95:K97)</f>
        <v>105.90014111954842</v>
      </c>
      <c r="M97" s="61">
        <f t="shared" ref="M97" si="126">STDEV(K95:K97)</f>
        <v>1.8170193340707546</v>
      </c>
      <c r="O97" s="43">
        <f>TTEST($R$44:$R$61,C95:C97,2,3)</f>
        <v>9.1653286770749017E-3</v>
      </c>
      <c r="P97" s="98" t="str">
        <f t="shared" si="12"/>
        <v>**</v>
      </c>
    </row>
    <row r="98" spans="1:16" x14ac:dyDescent="0.35">
      <c r="A98" s="22" t="str">
        <f>H14</f>
        <v>EtOH 3</v>
      </c>
      <c r="B98" s="17"/>
      <c r="C98" s="49">
        <f>H29</f>
        <v>1.19</v>
      </c>
      <c r="D98" s="51">
        <f t="shared" si="1"/>
        <v>1.0868333333333333</v>
      </c>
      <c r="E98" s="53"/>
      <c r="F98" s="53"/>
      <c r="G98" s="54">
        <f t="shared" si="2"/>
        <v>106.42237944838575</v>
      </c>
      <c r="H98" s="55"/>
      <c r="I98" s="55"/>
      <c r="J98" s="6"/>
      <c r="K98" s="63">
        <f t="shared" si="3"/>
        <v>106.42237944838575</v>
      </c>
      <c r="L98" s="55"/>
      <c r="M98" s="55"/>
    </row>
    <row r="99" spans="1:16" x14ac:dyDescent="0.35">
      <c r="A99" s="22" t="str">
        <f>I14</f>
        <v>EtOH 3</v>
      </c>
      <c r="B99" s="18" t="str">
        <f t="shared" ref="B99" si="127">A99</f>
        <v>EtOH 3</v>
      </c>
      <c r="C99" s="50">
        <f>I29</f>
        <v>1.256</v>
      </c>
      <c r="D99" s="50">
        <f t="shared" si="1"/>
        <v>1.1528333333333334</v>
      </c>
      <c r="E99" s="56"/>
      <c r="F99" s="56"/>
      <c r="G99" s="57">
        <f t="shared" si="2"/>
        <v>112.88507876774794</v>
      </c>
      <c r="H99" s="58"/>
      <c r="I99" s="58"/>
      <c r="J99" s="6"/>
      <c r="K99" s="64">
        <f t="shared" si="3"/>
        <v>112.88507876774794</v>
      </c>
      <c r="L99" s="58"/>
      <c r="M99" s="58"/>
    </row>
    <row r="100" spans="1:16" ht="14.65" thickBot="1" x14ac:dyDescent="0.4">
      <c r="A100" s="22" t="str">
        <f>J14</f>
        <v>EtOH 3</v>
      </c>
      <c r="B100" s="19"/>
      <c r="C100" s="52">
        <f>J29</f>
        <v>1.1930000000000001</v>
      </c>
      <c r="D100" s="50">
        <f t="shared" si="1"/>
        <v>1.0898333333333334</v>
      </c>
      <c r="E100" s="59">
        <f t="shared" ref="E100" si="128">AVERAGE(D98:D100)</f>
        <v>1.1098333333333332</v>
      </c>
      <c r="F100" s="59">
        <f t="shared" ref="F100" si="129">STDEV(D98:D100)</f>
        <v>3.7269290307168454E-2</v>
      </c>
      <c r="G100" s="60">
        <f t="shared" si="2"/>
        <v>106.71613850835678</v>
      </c>
      <c r="H100" s="61">
        <f t="shared" ref="H100" si="130">AVERAGE(G98:G100)</f>
        <v>108.67453224149682</v>
      </c>
      <c r="I100" s="61">
        <f t="shared" ref="I100" si="131">STDEV(G98:G100)</f>
        <v>3.6493972288068033</v>
      </c>
      <c r="J100" s="6"/>
      <c r="K100" s="65">
        <f t="shared" si="3"/>
        <v>106.71613850835678</v>
      </c>
      <c r="L100" s="61">
        <f t="shared" ref="L100" si="132">AVERAGE(K98:K100)</f>
        <v>108.67453224149682</v>
      </c>
      <c r="M100" s="61">
        <f t="shared" ref="M100" si="133">STDEV(K98:K100)</f>
        <v>3.6493972288068033</v>
      </c>
      <c r="O100" s="43">
        <f>TTEST($R$44:$R$61,C98:C100,2,3)</f>
        <v>4.2371968896715968E-2</v>
      </c>
      <c r="P100" s="98" t="str">
        <f t="shared" si="12"/>
        <v>*</v>
      </c>
    </row>
    <row r="101" spans="1:16" x14ac:dyDescent="0.35">
      <c r="A101" s="22" t="str">
        <f>K14</f>
        <v>EtOH 4</v>
      </c>
      <c r="B101" s="9"/>
      <c r="C101" s="87">
        <f>K29</f>
        <v>1.2</v>
      </c>
      <c r="D101" s="49">
        <f t="shared" si="1"/>
        <v>1.0968333333333333</v>
      </c>
      <c r="E101" s="53"/>
      <c r="F101" s="53"/>
      <c r="G101" s="62">
        <f t="shared" si="2"/>
        <v>107.40157631495578</v>
      </c>
      <c r="H101" s="55"/>
      <c r="I101" s="55"/>
      <c r="J101" s="6"/>
      <c r="K101" s="63">
        <f t="shared" si="3"/>
        <v>107.40157631495578</v>
      </c>
      <c r="L101" s="55"/>
      <c r="M101" s="55"/>
    </row>
    <row r="102" spans="1:16" x14ac:dyDescent="0.35">
      <c r="A102" s="22" t="str">
        <f>L14</f>
        <v>EtOH 4</v>
      </c>
      <c r="B102" s="44" t="str">
        <f t="shared" ref="B102" si="134">A102</f>
        <v>EtOH 4</v>
      </c>
      <c r="C102" s="47">
        <f>L29</f>
        <v>1.1910000000000001</v>
      </c>
      <c r="D102" s="50">
        <f t="shared" si="1"/>
        <v>1.0878333333333334</v>
      </c>
      <c r="E102" s="56"/>
      <c r="F102" s="56"/>
      <c r="G102" s="57">
        <f t="shared" si="2"/>
        <v>106.52029913504278</v>
      </c>
      <c r="H102" s="58"/>
      <c r="I102" s="58"/>
      <c r="J102" s="6"/>
      <c r="K102" s="64">
        <f t="shared" si="3"/>
        <v>106.52029913504278</v>
      </c>
      <c r="L102" s="58"/>
      <c r="M102" s="58"/>
    </row>
    <row r="103" spans="1:16" ht="14.65" thickBot="1" x14ac:dyDescent="0.4">
      <c r="A103" s="22" t="str">
        <f>M14</f>
        <v>EtOH 4</v>
      </c>
      <c r="B103" s="10"/>
      <c r="C103" s="47">
        <f>M29</f>
        <v>1.155</v>
      </c>
      <c r="D103" s="50">
        <f t="shared" si="1"/>
        <v>1.0518333333333334</v>
      </c>
      <c r="E103" s="59">
        <f t="shared" ref="E103" si="135">AVERAGE(D101:D103)</f>
        <v>1.0788333333333335</v>
      </c>
      <c r="F103" s="59">
        <f t="shared" ref="F103" si="136">STDEV(D101:D103)</f>
        <v>2.3811761799581294E-2</v>
      </c>
      <c r="G103" s="57">
        <f t="shared" si="2"/>
        <v>102.99519041539067</v>
      </c>
      <c r="H103" s="61">
        <f t="shared" ref="H103" si="137">AVERAGE(G101:G103)</f>
        <v>105.63902195512973</v>
      </c>
      <c r="I103" s="61">
        <f t="shared" ref="I103" si="138">STDEV(G101:G103)</f>
        <v>2.3316402541661869</v>
      </c>
      <c r="J103" s="6"/>
      <c r="K103" s="65">
        <f t="shared" si="3"/>
        <v>102.99519041539067</v>
      </c>
      <c r="L103" s="61">
        <f t="shared" ref="L103" si="139">AVERAGE(K101:K103)</f>
        <v>105.63902195512973</v>
      </c>
      <c r="M103" s="61">
        <f t="shared" ref="M103" si="140">STDEV(K101:K103)</f>
        <v>2.3316402541661869</v>
      </c>
      <c r="O103" s="43">
        <f>TTEST($R$44:$R$61,C101:C103,2,3)</f>
        <v>3.0587359400666189E-2</v>
      </c>
      <c r="P103" s="98" t="str">
        <f t="shared" si="12"/>
        <v>*</v>
      </c>
    </row>
    <row r="104" spans="1:16" x14ac:dyDescent="0.35">
      <c r="A104" s="2" t="str">
        <f>B16</f>
        <v>EtOH 5</v>
      </c>
      <c r="B104" s="17"/>
      <c r="C104" s="49">
        <f>B30</f>
        <v>1.1499999999999999</v>
      </c>
      <c r="D104" s="49">
        <f t="shared" si="1"/>
        <v>1.0468333333333333</v>
      </c>
      <c r="E104" s="53"/>
      <c r="F104" s="53"/>
      <c r="G104" s="62">
        <f t="shared" si="2"/>
        <v>102.50559198210564</v>
      </c>
      <c r="H104" s="55"/>
      <c r="I104" s="55"/>
      <c r="J104" s="6"/>
      <c r="K104" s="63">
        <f t="shared" si="3"/>
        <v>102.50559198210564</v>
      </c>
      <c r="L104" s="55"/>
      <c r="M104" s="55"/>
    </row>
    <row r="105" spans="1:16" x14ac:dyDescent="0.35">
      <c r="A105" s="2" t="str">
        <f>C16</f>
        <v>EtOH 5</v>
      </c>
      <c r="B105" s="18" t="str">
        <f t="shared" ref="B105" si="141">A105</f>
        <v>EtOH 5</v>
      </c>
      <c r="C105" s="50">
        <f>C30</f>
        <v>1.1399999999999999</v>
      </c>
      <c r="D105" s="50">
        <f t="shared" si="1"/>
        <v>1.0368333333333333</v>
      </c>
      <c r="E105" s="56"/>
      <c r="F105" s="56"/>
      <c r="G105" s="57">
        <f t="shared" si="2"/>
        <v>101.52639511553561</v>
      </c>
      <c r="H105" s="58"/>
      <c r="I105" s="58"/>
      <c r="J105" s="6"/>
      <c r="K105" s="64">
        <f t="shared" si="3"/>
        <v>101.52639511553561</v>
      </c>
      <c r="L105" s="58"/>
      <c r="M105" s="58"/>
    </row>
    <row r="106" spans="1:16" ht="14.65" thickBot="1" x14ac:dyDescent="0.4">
      <c r="A106" s="2" t="str">
        <f>D16</f>
        <v>EtOH 5</v>
      </c>
      <c r="B106" s="19"/>
      <c r="C106" s="65">
        <f>D30</f>
        <v>1.135</v>
      </c>
      <c r="D106" s="50">
        <f t="shared" si="1"/>
        <v>1.0318333333333334</v>
      </c>
      <c r="E106" s="59">
        <f t="shared" ref="E106" si="142">AVERAGE(D104:D106)</f>
        <v>1.0385</v>
      </c>
      <c r="F106" s="59">
        <f t="shared" ref="F106" si="143">STDEV(D104:D106)</f>
        <v>7.6376261582596925E-3</v>
      </c>
      <c r="G106" s="57">
        <f t="shared" si="2"/>
        <v>101.03679668225061</v>
      </c>
      <c r="H106" s="61">
        <f t="shared" ref="H106" si="144">AVERAGE(G104:G106)</f>
        <v>101.68959459329729</v>
      </c>
      <c r="I106" s="61">
        <f t="shared" ref="I106" si="145">STDEV(G104:G106)</f>
        <v>0.74787396022011743</v>
      </c>
      <c r="J106" s="6"/>
      <c r="K106" s="65">
        <f t="shared" si="3"/>
        <v>101.03679668225061</v>
      </c>
      <c r="L106" s="61">
        <f t="shared" ref="L106" si="146">AVERAGE(K104:K106)</f>
        <v>101.68959459329729</v>
      </c>
      <c r="M106" s="61">
        <f t="shared" ref="M106" si="147">STDEV(K104:K106)</f>
        <v>0.74787396022011743</v>
      </c>
      <c r="O106" s="43">
        <f>TTEST($R$44:$R$61,C104:C106,2,3)</f>
        <v>5.7734429546793531E-2</v>
      </c>
      <c r="P106" s="98" t="str">
        <f t="shared" si="12"/>
        <v/>
      </c>
    </row>
    <row r="107" spans="1:16" x14ac:dyDescent="0.35">
      <c r="A107" s="2" t="str">
        <f>E16</f>
        <v>EtOH 6</v>
      </c>
      <c r="B107" s="9"/>
      <c r="C107" s="47">
        <f>E30</f>
        <v>1.109</v>
      </c>
      <c r="D107" s="49">
        <f t="shared" si="1"/>
        <v>1.0058333333333334</v>
      </c>
      <c r="E107" s="53"/>
      <c r="F107" s="53"/>
      <c r="G107" s="54">
        <f t="shared" si="2"/>
        <v>98.490884829168536</v>
      </c>
      <c r="H107" s="55"/>
      <c r="I107" s="55"/>
      <c r="J107" s="6"/>
      <c r="K107" s="63">
        <f t="shared" si="3"/>
        <v>98.490884829168536</v>
      </c>
      <c r="L107" s="55"/>
      <c r="M107" s="55"/>
    </row>
    <row r="108" spans="1:16" x14ac:dyDescent="0.35">
      <c r="A108" s="22" t="str">
        <f>F16</f>
        <v>EtOH 6</v>
      </c>
      <c r="B108" s="44" t="str">
        <f t="shared" ref="B108" si="148">A108</f>
        <v>EtOH 6</v>
      </c>
      <c r="C108" s="47">
        <f>F30</f>
        <v>1.0960000000000001</v>
      </c>
      <c r="D108" s="50">
        <f t="shared" si="1"/>
        <v>0.99283333333333346</v>
      </c>
      <c r="E108" s="56"/>
      <c r="F108" s="56"/>
      <c r="G108" s="57">
        <f t="shared" si="2"/>
        <v>97.21792890262752</v>
      </c>
      <c r="H108" s="58"/>
      <c r="I108" s="58"/>
      <c r="J108" s="6"/>
      <c r="K108" s="64">
        <f t="shared" si="3"/>
        <v>97.21792890262752</v>
      </c>
      <c r="L108" s="58"/>
      <c r="M108" s="58"/>
    </row>
    <row r="109" spans="1:16" ht="14.65" thickBot="1" x14ac:dyDescent="0.4">
      <c r="A109" s="22" t="str">
        <f>G16</f>
        <v>EtOH 6</v>
      </c>
      <c r="B109" s="11"/>
      <c r="C109" s="48">
        <f>G30</f>
        <v>1.107</v>
      </c>
      <c r="D109" s="52">
        <f t="shared" ref="D109:D115" si="149">C109-$O$27</f>
        <v>1.0038333333333334</v>
      </c>
      <c r="E109" s="59">
        <f t="shared" ref="E109" si="150">AVERAGE(D107:D109)</f>
        <v>1.0008333333333335</v>
      </c>
      <c r="F109" s="59">
        <f t="shared" ref="F109" si="151">STDEV(D107:D109)</f>
        <v>6.9999999999999429E-3</v>
      </c>
      <c r="G109" s="60">
        <f t="shared" ref="G109:G115" si="152">(D109/$O$24)*100</f>
        <v>98.295045455854535</v>
      </c>
      <c r="H109" s="61">
        <f t="shared" ref="H109" si="153">AVERAGE(G107:G109)</f>
        <v>98.00128639588354</v>
      </c>
      <c r="I109" s="61">
        <f t="shared" ref="I109" si="154">STDEV(G107:G109)</f>
        <v>0.68543780659900888</v>
      </c>
      <c r="J109" s="6"/>
      <c r="K109" s="65">
        <f t="shared" ref="K109:K115" si="155">G109</f>
        <v>98.295045455854535</v>
      </c>
      <c r="L109" s="61">
        <f t="shared" ref="L109" si="156">AVERAGE(K107:K109)</f>
        <v>98.00128639588354</v>
      </c>
      <c r="M109" s="61">
        <f t="shared" ref="M109" si="157">STDEV(K107:K109)</f>
        <v>0.68543780659900888</v>
      </c>
      <c r="O109" s="43">
        <f>TTEST($R$44:$R$61,C107:C109,2,3)</f>
        <v>2.4226426345181493E-2</v>
      </c>
      <c r="P109" s="98" t="str">
        <f t="shared" si="12"/>
        <v>*</v>
      </c>
    </row>
    <row r="110" spans="1:16" x14ac:dyDescent="0.35">
      <c r="A110" s="6" t="str">
        <f>H16</f>
        <v>EtOH 7</v>
      </c>
      <c r="B110" s="17"/>
      <c r="C110" s="49">
        <f>H30</f>
        <v>1.0940000000000001</v>
      </c>
      <c r="D110" s="49">
        <f t="shared" si="149"/>
        <v>0.99083333333333345</v>
      </c>
      <c r="E110" s="53"/>
      <c r="F110" s="53"/>
      <c r="G110" s="62">
        <f t="shared" si="152"/>
        <v>97.022089529313504</v>
      </c>
      <c r="H110" s="55"/>
      <c r="I110" s="55"/>
      <c r="J110" s="6"/>
      <c r="K110" s="63">
        <f t="shared" si="155"/>
        <v>97.022089529313504</v>
      </c>
      <c r="L110" s="55"/>
      <c r="M110" s="55"/>
    </row>
    <row r="111" spans="1:16" x14ac:dyDescent="0.35">
      <c r="A111" s="6" t="str">
        <f>I16</f>
        <v>EtOH 7</v>
      </c>
      <c r="B111" s="18" t="str">
        <f t="shared" ref="B111" si="158">A111</f>
        <v>EtOH 7</v>
      </c>
      <c r="C111" s="50">
        <f>I30</f>
        <v>1.1340000000000001</v>
      </c>
      <c r="D111" s="50">
        <f t="shared" si="149"/>
        <v>1.0308333333333335</v>
      </c>
      <c r="E111" s="56"/>
      <c r="F111" s="56"/>
      <c r="G111" s="57">
        <f t="shared" si="152"/>
        <v>100.9388769955936</v>
      </c>
      <c r="H111" s="58"/>
      <c r="I111" s="58"/>
      <c r="J111" s="6"/>
      <c r="K111" s="64">
        <f t="shared" si="155"/>
        <v>100.9388769955936</v>
      </c>
      <c r="L111" s="58"/>
      <c r="M111" s="58"/>
    </row>
    <row r="112" spans="1:16" ht="14.65" thickBot="1" x14ac:dyDescent="0.4">
      <c r="A112" s="6" t="str">
        <f>J16</f>
        <v>EtOH 7</v>
      </c>
      <c r="B112" s="19"/>
      <c r="C112" s="65">
        <f>J30</f>
        <v>1.1280000000000001</v>
      </c>
      <c r="D112" s="50">
        <f t="shared" si="149"/>
        <v>1.0248333333333335</v>
      </c>
      <c r="E112" s="59">
        <f t="shared" ref="E112" si="159">AVERAGE(D110:D112)</f>
        <v>1.0155000000000001</v>
      </c>
      <c r="F112" s="59">
        <f t="shared" ref="F112" si="160">STDEV(D110:D112)</f>
        <v>2.1571586249817934E-2</v>
      </c>
      <c r="G112" s="57">
        <f t="shared" si="152"/>
        <v>100.35135887565161</v>
      </c>
      <c r="H112" s="61">
        <f t="shared" ref="H112" si="161">AVERAGE(G110:G112)</f>
        <v>99.437441800186249</v>
      </c>
      <c r="I112" s="61">
        <f t="shared" ref="I112" si="162">STDEV(G110:G112)</f>
        <v>2.1122829662766782</v>
      </c>
      <c r="J112" s="6"/>
      <c r="K112" s="65">
        <f t="shared" si="155"/>
        <v>100.35135887565161</v>
      </c>
      <c r="L112" s="61">
        <f t="shared" ref="L112" si="163">AVERAGE(K110:K112)</f>
        <v>99.437441800186249</v>
      </c>
      <c r="M112" s="61">
        <f t="shared" ref="M112" si="164">STDEV(K110:K112)</f>
        <v>2.1122829662766782</v>
      </c>
      <c r="O112" s="43">
        <f>TTEST($R$44:$R$61,C110:C112,2,3)</f>
        <v>0.71198213381110476</v>
      </c>
      <c r="P112" s="98" t="str">
        <f t="shared" si="12"/>
        <v/>
      </c>
    </row>
    <row r="113" spans="1:16" x14ac:dyDescent="0.35">
      <c r="A113" s="6" t="str">
        <f>K16</f>
        <v>EtOH 8</v>
      </c>
      <c r="B113" s="9"/>
      <c r="C113" s="47">
        <f>K30</f>
        <v>1.1040000000000001</v>
      </c>
      <c r="D113" s="49">
        <f>C113-$O$27</f>
        <v>1.0008333333333335</v>
      </c>
      <c r="E113" s="53"/>
      <c r="F113" s="53"/>
      <c r="G113" s="54">
        <f t="shared" si="152"/>
        <v>98.00128639588354</v>
      </c>
      <c r="H113" s="55"/>
      <c r="I113" s="55"/>
      <c r="J113" s="6"/>
      <c r="K113" s="63">
        <f t="shared" si="155"/>
        <v>98.00128639588354</v>
      </c>
      <c r="L113" s="55"/>
      <c r="M113" s="55"/>
    </row>
    <row r="114" spans="1:16" x14ac:dyDescent="0.35">
      <c r="A114" s="6" t="str">
        <f>L16</f>
        <v>EtOH 8</v>
      </c>
      <c r="B114" s="44" t="str">
        <f t="shared" ref="B114" si="165">A114</f>
        <v>EtOH 8</v>
      </c>
      <c r="C114" s="47">
        <f>L30</f>
        <v>1.1240000000000001</v>
      </c>
      <c r="D114" s="50">
        <f t="shared" si="149"/>
        <v>1.0208333333333335</v>
      </c>
      <c r="E114" s="56"/>
      <c r="F114" s="56"/>
      <c r="G114" s="57">
        <f t="shared" si="152"/>
        <v>99.959680129023582</v>
      </c>
      <c r="H114" s="58"/>
      <c r="I114" s="58"/>
      <c r="J114" s="6"/>
      <c r="K114" s="64">
        <f t="shared" si="155"/>
        <v>99.959680129023582</v>
      </c>
      <c r="L114" s="58"/>
      <c r="M114" s="58"/>
    </row>
    <row r="115" spans="1:16" ht="14.25" x14ac:dyDescent="0.35">
      <c r="A115" s="6" t="str">
        <f>M16</f>
        <v>EtOH 8</v>
      </c>
      <c r="B115" s="11"/>
      <c r="C115" s="48">
        <f>M30</f>
        <v>1.181</v>
      </c>
      <c r="D115" s="52">
        <f t="shared" si="149"/>
        <v>1.0778333333333334</v>
      </c>
      <c r="E115" s="59">
        <f t="shared" ref="E115" si="166">AVERAGE(D113:D115)</f>
        <v>1.0331666666666668</v>
      </c>
      <c r="F115" s="59">
        <f t="shared" ref="F115" si="167">STDEV(D113:D115)</f>
        <v>3.9954140377854851E-2</v>
      </c>
      <c r="G115" s="60">
        <f t="shared" si="152"/>
        <v>105.54110226847273</v>
      </c>
      <c r="H115" s="61">
        <f t="shared" ref="H115" si="168">AVERAGE(G113:G115)</f>
        <v>101.16735626445995</v>
      </c>
      <c r="I115" s="61">
        <f t="shared" ref="I115" si="169">STDEV(G113:G115)</f>
        <v>3.9122969064494395</v>
      </c>
      <c r="J115" s="6"/>
      <c r="K115" s="65">
        <f t="shared" si="155"/>
        <v>105.54110226847273</v>
      </c>
      <c r="L115" s="61">
        <f t="shared" ref="L115" si="170">AVERAGE(K113:K115)</f>
        <v>101.16735626445995</v>
      </c>
      <c r="M115" s="61">
        <f t="shared" ref="M115" si="171">STDEV(K113:K115)</f>
        <v>3.9122969064494395</v>
      </c>
      <c r="O115" s="43">
        <f>TTEST($R$44:$R$61,C113:C115,2,3)</f>
        <v>0.66298995074790845</v>
      </c>
      <c r="P115" s="98" t="str">
        <f t="shared" ref="P115" si="172">IF(O115="","",IF(O115&lt;0.01,"**",IF(AND(O115&lt;0.05),"*","")))</f>
        <v/>
      </c>
    </row>
    <row r="116" spans="1:16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6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6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6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6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6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6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6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6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6" x14ac:dyDescent="0.35">
      <c r="B125" s="1"/>
      <c r="C125" s="1"/>
      <c r="D125" s="1"/>
      <c r="E125" s="1"/>
      <c r="F125" s="1"/>
      <c r="G125" s="1"/>
      <c r="H125" s="1"/>
      <c r="I125" s="1"/>
      <c r="J125" s="6"/>
      <c r="K125" s="6"/>
    </row>
    <row r="126" spans="1:16" x14ac:dyDescent="0.35">
      <c r="B126" s="1"/>
      <c r="C126" s="1"/>
      <c r="D126" s="1"/>
      <c r="E126" s="1"/>
      <c r="F126" s="1"/>
      <c r="G126" s="1"/>
      <c r="H126" s="1"/>
      <c r="I126" s="1"/>
      <c r="J126" s="6"/>
      <c r="K126" s="6"/>
    </row>
    <row r="127" spans="1:16" x14ac:dyDescent="0.35">
      <c r="B127" s="1"/>
      <c r="C127" s="1"/>
      <c r="D127" s="1"/>
      <c r="E127" s="1"/>
      <c r="F127" s="1"/>
      <c r="G127" s="1"/>
      <c r="H127" s="1"/>
      <c r="I127" s="1"/>
      <c r="J127" s="6"/>
      <c r="K127" s="6"/>
    </row>
    <row r="128" spans="1:16" x14ac:dyDescent="0.35">
      <c r="B128" s="1"/>
      <c r="C128" s="1"/>
      <c r="D128" s="1"/>
      <c r="E128" s="1"/>
      <c r="F128" s="1"/>
      <c r="G128" s="1"/>
      <c r="H128" s="1"/>
      <c r="I128" s="1"/>
      <c r="J128" s="6"/>
      <c r="K128" s="6"/>
    </row>
    <row r="129" spans="2:11" x14ac:dyDescent="0.35">
      <c r="B129" s="1"/>
      <c r="C129" s="1"/>
      <c r="D129" s="1"/>
      <c r="E129" s="1"/>
      <c r="F129" s="1"/>
      <c r="G129" s="1"/>
      <c r="H129" s="1"/>
      <c r="I129" s="1"/>
      <c r="J129" s="6"/>
      <c r="K129" s="6"/>
    </row>
    <row r="130" spans="2:11" x14ac:dyDescent="0.35">
      <c r="B130" s="1"/>
      <c r="C130" s="1"/>
      <c r="D130" s="1"/>
      <c r="E130" s="1"/>
      <c r="F130" s="1"/>
      <c r="G130" s="1"/>
      <c r="H130" s="1"/>
      <c r="I130" s="1"/>
      <c r="J130" s="6"/>
      <c r="K130" s="6"/>
    </row>
  </sheetData>
  <mergeCells count="16">
    <mergeCell ref="A3:A4"/>
    <mergeCell ref="N3:N4"/>
    <mergeCell ref="A5:A6"/>
    <mergeCell ref="N5:N6"/>
    <mergeCell ref="A7:A8"/>
    <mergeCell ref="N7:N8"/>
    <mergeCell ref="A15:A16"/>
    <mergeCell ref="N15:N16"/>
    <mergeCell ref="A17:A18"/>
    <mergeCell ref="N17:N18"/>
    <mergeCell ref="A9:A10"/>
    <mergeCell ref="N9:N10"/>
    <mergeCell ref="A11:A12"/>
    <mergeCell ref="N11:N12"/>
    <mergeCell ref="A13:A14"/>
    <mergeCell ref="N13:N14"/>
  </mergeCells>
  <conditionalFormatting sqref="O46 O49 O52 O55 O58 O61 O64 O67 O70 O73 O76 O79 O82 O85 O88 O91 O94 O97 O100 O103 O106 O109 O112 O115">
    <cfRule type="cellIs" dxfId="26" priority="7" operator="lessThan">
      <formula>0.01</formula>
    </cfRule>
    <cfRule type="cellIs" dxfId="25" priority="8" operator="lessThan">
      <formula>0.05</formula>
    </cfRule>
    <cfRule type="cellIs" dxfId="24" priority="9" operator="lessThan">
      <formula>0.1</formula>
    </cfRule>
  </conditionalFormatting>
  <conditionalFormatting sqref="K44 K47 K50 K53 K56 K59 K62 K65 K68 K71 K74 K77 K80 K83 K86 K89 K92 K95 K98 K101 K104 K107 K110 K113">
    <cfRule type="expression" dxfId="23" priority="6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K45 K48 K51 K54 K57 K60 K63 K66 K69 K72 K75 K78 K81 K84 K87 K90 K93 K96 K99 K102 K105 K108 K111 K114">
    <cfRule type="expression" dxfId="22" priority="5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K46 K49 K52 K55 K58 K61 K64 K67 K70 K73 K76 K79 K82 K85 K88 K91 K94 K97 K100 K103 K106 K109 K112 K115">
    <cfRule type="expression" dxfId="21" priority="4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S70 S73 S76 S79 S82 S85 S88 S91">
    <cfRule type="cellIs" dxfId="20" priority="1" operator="lessThan">
      <formula>0.01</formula>
    </cfRule>
    <cfRule type="cellIs" dxfId="19" priority="2" operator="lessThan">
      <formula>0.05</formula>
    </cfRule>
    <cfRule type="cellIs" dxfId="18" priority="3" operator="lessThan">
      <formula>0.1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30"/>
  <sheetViews>
    <sheetView topLeftCell="A15" zoomScale="51" zoomScaleNormal="51" workbookViewId="0">
      <selection activeCell="AB67" sqref="AB67"/>
    </sheetView>
  </sheetViews>
  <sheetFormatPr defaultColWidth="9.19921875" defaultRowHeight="12.75" x14ac:dyDescent="0.35"/>
  <cols>
    <col min="1" max="1" width="11.53125" style="1" customWidth="1"/>
    <col min="2" max="2" width="9" style="2" bestFit="1" customWidth="1"/>
    <col min="3" max="3" width="9.19921875" style="2"/>
    <col min="4" max="4" width="12.265625" style="2" bestFit="1" customWidth="1"/>
    <col min="5" max="5" width="11.73046875" style="2" customWidth="1"/>
    <col min="6" max="6" width="10.73046875" style="2" bestFit="1" customWidth="1"/>
    <col min="7" max="16384" width="9.19921875" style="2"/>
  </cols>
  <sheetData>
    <row r="1" spans="1:15" ht="13.15" thickBot="1" x14ac:dyDescent="0.4">
      <c r="I1" s="3"/>
      <c r="J1" s="3"/>
      <c r="K1" s="3"/>
      <c r="L1" s="3"/>
      <c r="M1" s="3"/>
      <c r="N1" s="3"/>
      <c r="O1" s="3"/>
    </row>
    <row r="2" spans="1:15" ht="16.149999999999999" thickBot="1" x14ac:dyDescent="0.4">
      <c r="A2" s="92"/>
      <c r="B2" s="12">
        <v>1</v>
      </c>
      <c r="C2" s="12">
        <v>2</v>
      </c>
      <c r="D2" s="13">
        <v>3</v>
      </c>
      <c r="E2" s="12">
        <v>4</v>
      </c>
      <c r="F2" s="12">
        <v>5</v>
      </c>
      <c r="G2" s="12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2"/>
      <c r="O2" s="3"/>
    </row>
    <row r="3" spans="1:15" ht="12.75" customHeight="1" x14ac:dyDescent="0.35">
      <c r="A3" s="102" t="s">
        <v>0</v>
      </c>
      <c r="B3" s="23" t="s">
        <v>45</v>
      </c>
      <c r="C3" s="23" t="s">
        <v>45</v>
      </c>
      <c r="D3" s="23" t="s">
        <v>45</v>
      </c>
      <c r="E3" s="23" t="s">
        <v>45</v>
      </c>
      <c r="F3" s="23" t="s">
        <v>45</v>
      </c>
      <c r="G3" s="23" t="s">
        <v>45</v>
      </c>
      <c r="H3" s="23" t="s">
        <v>45</v>
      </c>
      <c r="I3" s="23" t="s">
        <v>45</v>
      </c>
      <c r="J3" s="23" t="s">
        <v>45</v>
      </c>
      <c r="K3" s="23" t="s">
        <v>45</v>
      </c>
      <c r="L3" s="23" t="s">
        <v>45</v>
      </c>
      <c r="M3" s="23" t="s">
        <v>45</v>
      </c>
      <c r="N3" s="102" t="s">
        <v>0</v>
      </c>
      <c r="O3" s="3"/>
    </row>
    <row r="4" spans="1:15" ht="13.5" customHeight="1" thickBot="1" x14ac:dyDescent="0.4">
      <c r="A4" s="103"/>
      <c r="B4" s="24" t="s">
        <v>9</v>
      </c>
      <c r="C4" s="24" t="s">
        <v>9</v>
      </c>
      <c r="D4" s="24" t="s">
        <v>9</v>
      </c>
      <c r="E4" s="24" t="s">
        <v>9</v>
      </c>
      <c r="F4" s="24" t="s">
        <v>9</v>
      </c>
      <c r="G4" s="24" t="s">
        <v>9</v>
      </c>
      <c r="H4" s="24" t="s">
        <v>9</v>
      </c>
      <c r="I4" s="24" t="s">
        <v>9</v>
      </c>
      <c r="J4" s="24" t="s">
        <v>9</v>
      </c>
      <c r="K4" s="24" t="s">
        <v>9</v>
      </c>
      <c r="L4" s="24" t="s">
        <v>9</v>
      </c>
      <c r="M4" s="24" t="s">
        <v>9</v>
      </c>
      <c r="N4" s="103"/>
      <c r="O4" s="3"/>
    </row>
    <row r="5" spans="1:15" ht="12.75" customHeight="1" x14ac:dyDescent="0.35">
      <c r="A5" s="100" t="s">
        <v>1</v>
      </c>
      <c r="B5" s="23" t="s">
        <v>45</v>
      </c>
      <c r="C5" s="23" t="s">
        <v>45</v>
      </c>
      <c r="D5" s="23" t="s">
        <v>45</v>
      </c>
      <c r="E5" s="23" t="s">
        <v>45</v>
      </c>
      <c r="F5" s="23" t="s">
        <v>45</v>
      </c>
      <c r="G5" s="23" t="s">
        <v>45</v>
      </c>
      <c r="H5" s="23" t="s">
        <v>45</v>
      </c>
      <c r="I5" s="23" t="s">
        <v>45</v>
      </c>
      <c r="J5" s="23" t="s">
        <v>45</v>
      </c>
      <c r="K5" s="23" t="s">
        <v>45</v>
      </c>
      <c r="L5" s="23" t="s">
        <v>45</v>
      </c>
      <c r="M5" s="23" t="s">
        <v>45</v>
      </c>
      <c r="N5" s="100" t="s">
        <v>1</v>
      </c>
      <c r="O5" s="3"/>
    </row>
    <row r="6" spans="1:15" ht="13.5" customHeight="1" thickBot="1" x14ac:dyDescent="0.4">
      <c r="A6" s="104"/>
      <c r="B6" s="25" t="s">
        <v>24</v>
      </c>
      <c r="C6" s="25" t="s">
        <v>24</v>
      </c>
      <c r="D6" s="25" t="s">
        <v>24</v>
      </c>
      <c r="E6" s="27" t="s">
        <v>25</v>
      </c>
      <c r="F6" s="28" t="s">
        <v>25</v>
      </c>
      <c r="G6" s="29" t="s">
        <v>25</v>
      </c>
      <c r="H6" s="31" t="s">
        <v>26</v>
      </c>
      <c r="I6" s="31" t="s">
        <v>26</v>
      </c>
      <c r="J6" s="31" t="s">
        <v>26</v>
      </c>
      <c r="K6" s="33" t="s">
        <v>27</v>
      </c>
      <c r="L6" s="33" t="s">
        <v>27</v>
      </c>
      <c r="M6" s="34" t="s">
        <v>27</v>
      </c>
      <c r="N6" s="104"/>
      <c r="O6" s="3"/>
    </row>
    <row r="7" spans="1:15" ht="12.75" customHeight="1" x14ac:dyDescent="0.35">
      <c r="A7" s="100" t="s">
        <v>2</v>
      </c>
      <c r="B7" s="23" t="s">
        <v>45</v>
      </c>
      <c r="C7" s="23" t="s">
        <v>45</v>
      </c>
      <c r="D7" s="23" t="s">
        <v>45</v>
      </c>
      <c r="E7" s="23" t="s">
        <v>45</v>
      </c>
      <c r="F7" s="23" t="s">
        <v>45</v>
      </c>
      <c r="G7" s="23" t="s">
        <v>45</v>
      </c>
      <c r="H7" s="23" t="s">
        <v>45</v>
      </c>
      <c r="I7" s="23" t="s">
        <v>45</v>
      </c>
      <c r="J7" s="23" t="s">
        <v>45</v>
      </c>
      <c r="K7" s="23" t="s">
        <v>45</v>
      </c>
      <c r="L7" s="23" t="s">
        <v>45</v>
      </c>
      <c r="M7" s="23" t="s">
        <v>45</v>
      </c>
      <c r="N7" s="100" t="s">
        <v>2</v>
      </c>
      <c r="O7" s="3"/>
    </row>
    <row r="8" spans="1:15" ht="13.5" customHeight="1" thickBot="1" x14ac:dyDescent="0.4">
      <c r="A8" s="101"/>
      <c r="B8" s="36" t="s">
        <v>28</v>
      </c>
      <c r="C8" s="37" t="s">
        <v>28</v>
      </c>
      <c r="D8" s="38" t="s">
        <v>28</v>
      </c>
      <c r="E8" s="68" t="s">
        <v>29</v>
      </c>
      <c r="F8" s="68" t="s">
        <v>29</v>
      </c>
      <c r="G8" s="68" t="s">
        <v>29</v>
      </c>
      <c r="H8" s="69" t="s">
        <v>30</v>
      </c>
      <c r="I8" s="69" t="s">
        <v>30</v>
      </c>
      <c r="J8" s="70" t="s">
        <v>30</v>
      </c>
      <c r="K8" s="71" t="s">
        <v>31</v>
      </c>
      <c r="L8" s="71" t="s">
        <v>31</v>
      </c>
      <c r="M8" s="72" t="s">
        <v>31</v>
      </c>
      <c r="N8" s="101"/>
      <c r="O8" s="3"/>
    </row>
    <row r="9" spans="1:15" ht="12.75" customHeight="1" x14ac:dyDescent="0.35">
      <c r="A9" s="100" t="s">
        <v>3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23" t="s">
        <v>45</v>
      </c>
      <c r="I9" s="23" t="s">
        <v>45</v>
      </c>
      <c r="J9" s="23" t="s">
        <v>45</v>
      </c>
      <c r="K9" s="23" t="s">
        <v>45</v>
      </c>
      <c r="L9" s="23" t="s">
        <v>45</v>
      </c>
      <c r="M9" s="23" t="s">
        <v>45</v>
      </c>
      <c r="N9" s="100" t="s">
        <v>3</v>
      </c>
      <c r="O9" s="3"/>
    </row>
    <row r="10" spans="1:15" ht="13.5" customHeight="1" thickBot="1" x14ac:dyDescent="0.4">
      <c r="A10" s="101"/>
      <c r="B10" s="26" t="s">
        <v>32</v>
      </c>
      <c r="C10" s="26" t="s">
        <v>32</v>
      </c>
      <c r="D10" s="26" t="s">
        <v>32</v>
      </c>
      <c r="E10" s="74" t="s">
        <v>33</v>
      </c>
      <c r="F10" s="74" t="s">
        <v>33</v>
      </c>
      <c r="G10" s="76" t="s">
        <v>33</v>
      </c>
      <c r="H10" s="30" t="s">
        <v>34</v>
      </c>
      <c r="I10" s="75" t="s">
        <v>34</v>
      </c>
      <c r="J10" s="75" t="s">
        <v>34</v>
      </c>
      <c r="K10" s="66" t="s">
        <v>35</v>
      </c>
      <c r="L10" s="67" t="s">
        <v>35</v>
      </c>
      <c r="M10" s="67" t="s">
        <v>35</v>
      </c>
      <c r="N10" s="101"/>
      <c r="O10" s="3"/>
    </row>
    <row r="11" spans="1:15" ht="12.75" customHeight="1" x14ac:dyDescent="0.35">
      <c r="A11" s="100" t="s">
        <v>4</v>
      </c>
      <c r="B11" s="23" t="s">
        <v>45</v>
      </c>
      <c r="C11" s="23" t="s">
        <v>45</v>
      </c>
      <c r="D11" s="23" t="s">
        <v>45</v>
      </c>
      <c r="E11" s="23" t="s">
        <v>45</v>
      </c>
      <c r="F11" s="23" t="s">
        <v>45</v>
      </c>
      <c r="G11" s="23" t="s">
        <v>45</v>
      </c>
      <c r="H11" s="23" t="s">
        <v>45</v>
      </c>
      <c r="I11" s="23" t="s">
        <v>45</v>
      </c>
      <c r="J11" s="23" t="s">
        <v>45</v>
      </c>
      <c r="K11" s="23" t="s">
        <v>45</v>
      </c>
      <c r="L11" s="23" t="s">
        <v>45</v>
      </c>
      <c r="M11" s="23" t="s">
        <v>45</v>
      </c>
      <c r="N11" s="100" t="s">
        <v>4</v>
      </c>
      <c r="O11" s="3"/>
    </row>
    <row r="12" spans="1:15" ht="13.5" customHeight="1" thickBot="1" x14ac:dyDescent="0.4">
      <c r="A12" s="101"/>
      <c r="B12" s="32" t="s">
        <v>36</v>
      </c>
      <c r="C12" s="32" t="s">
        <v>36</v>
      </c>
      <c r="D12" s="77" t="s">
        <v>36</v>
      </c>
      <c r="E12" s="73" t="s">
        <v>37</v>
      </c>
      <c r="F12" s="78" t="s">
        <v>37</v>
      </c>
      <c r="G12" s="35" t="s">
        <v>37</v>
      </c>
      <c r="H12" s="39" t="s">
        <v>38</v>
      </c>
      <c r="I12" s="39" t="s">
        <v>38</v>
      </c>
      <c r="J12" s="39" t="s">
        <v>38</v>
      </c>
      <c r="K12" s="79" t="s">
        <v>39</v>
      </c>
      <c r="L12" s="79" t="s">
        <v>39</v>
      </c>
      <c r="M12" s="79" t="s">
        <v>39</v>
      </c>
      <c r="N12" s="101"/>
      <c r="O12" s="3"/>
    </row>
    <row r="13" spans="1:15" ht="12.75" customHeight="1" x14ac:dyDescent="0.35">
      <c r="A13" s="100" t="s">
        <v>5</v>
      </c>
      <c r="B13" s="23" t="s">
        <v>45</v>
      </c>
      <c r="C13" s="23" t="s">
        <v>45</v>
      </c>
      <c r="D13" s="23" t="s">
        <v>45</v>
      </c>
      <c r="E13" s="23" t="s">
        <v>45</v>
      </c>
      <c r="F13" s="23" t="s">
        <v>45</v>
      </c>
      <c r="G13" s="23" t="s">
        <v>45</v>
      </c>
      <c r="H13" s="23" t="s">
        <v>45</v>
      </c>
      <c r="I13" s="23" t="s">
        <v>45</v>
      </c>
      <c r="J13" s="23" t="s">
        <v>45</v>
      </c>
      <c r="K13" s="23" t="s">
        <v>45</v>
      </c>
      <c r="L13" s="23" t="s">
        <v>45</v>
      </c>
      <c r="M13" s="23" t="s">
        <v>45</v>
      </c>
      <c r="N13" s="100" t="s">
        <v>5</v>
      </c>
      <c r="O13" s="3"/>
    </row>
    <row r="14" spans="1:15" ht="13.5" customHeight="1" thickBot="1" x14ac:dyDescent="0.4">
      <c r="A14" s="101"/>
      <c r="B14" s="81" t="s">
        <v>48</v>
      </c>
      <c r="C14" s="81" t="s">
        <v>48</v>
      </c>
      <c r="D14" s="81" t="s">
        <v>48</v>
      </c>
      <c r="E14" s="80" t="s">
        <v>49</v>
      </c>
      <c r="F14" s="80" t="s">
        <v>49</v>
      </c>
      <c r="G14" s="80" t="s">
        <v>49</v>
      </c>
      <c r="H14" s="82" t="s">
        <v>50</v>
      </c>
      <c r="I14" s="82" t="s">
        <v>50</v>
      </c>
      <c r="J14" s="82" t="s">
        <v>50</v>
      </c>
      <c r="K14" s="83" t="s">
        <v>51</v>
      </c>
      <c r="L14" s="83" t="s">
        <v>51</v>
      </c>
      <c r="M14" s="83" t="s">
        <v>51</v>
      </c>
      <c r="N14" s="101"/>
      <c r="O14" s="3"/>
    </row>
    <row r="15" spans="1:15" ht="15" customHeight="1" x14ac:dyDescent="0.35">
      <c r="A15" s="100" t="s">
        <v>6</v>
      </c>
      <c r="B15" s="23" t="s">
        <v>45</v>
      </c>
      <c r="C15" s="23" t="s">
        <v>45</v>
      </c>
      <c r="D15" s="23" t="s">
        <v>45</v>
      </c>
      <c r="E15" s="23" t="s">
        <v>45</v>
      </c>
      <c r="F15" s="23" t="s">
        <v>45</v>
      </c>
      <c r="G15" s="23" t="s">
        <v>45</v>
      </c>
      <c r="H15" s="23" t="s">
        <v>45</v>
      </c>
      <c r="I15" s="23" t="s">
        <v>45</v>
      </c>
      <c r="J15" s="23" t="s">
        <v>45</v>
      </c>
      <c r="K15" s="23" t="s">
        <v>45</v>
      </c>
      <c r="L15" s="23" t="s">
        <v>45</v>
      </c>
      <c r="M15" s="23" t="s">
        <v>45</v>
      </c>
      <c r="N15" s="100" t="s">
        <v>6</v>
      </c>
      <c r="O15" s="3"/>
    </row>
    <row r="16" spans="1:15" ht="13.5" customHeight="1" thickBot="1" x14ac:dyDescent="0.4">
      <c r="A16" s="101"/>
      <c r="B16" s="24" t="s">
        <v>53</v>
      </c>
      <c r="C16" s="24" t="s">
        <v>53</v>
      </c>
      <c r="D16" s="24" t="s">
        <v>53</v>
      </c>
      <c r="E16" s="24" t="s">
        <v>54</v>
      </c>
      <c r="F16" s="24" t="s">
        <v>54</v>
      </c>
      <c r="G16" s="24" t="s">
        <v>54</v>
      </c>
      <c r="H16" s="24" t="s">
        <v>55</v>
      </c>
      <c r="I16" s="24" t="s">
        <v>55</v>
      </c>
      <c r="J16" s="24" t="s">
        <v>55</v>
      </c>
      <c r="K16" s="24" t="s">
        <v>56</v>
      </c>
      <c r="L16" s="24" t="s">
        <v>56</v>
      </c>
      <c r="M16" s="24" t="s">
        <v>56</v>
      </c>
      <c r="N16" s="101"/>
      <c r="O16" s="3"/>
    </row>
    <row r="17" spans="1:18" ht="12.75" customHeight="1" x14ac:dyDescent="0.35">
      <c r="A17" s="100" t="s">
        <v>7</v>
      </c>
      <c r="B17" s="23" t="s">
        <v>45</v>
      </c>
      <c r="C17" s="23" t="s">
        <v>45</v>
      </c>
      <c r="D17" s="23" t="s">
        <v>45</v>
      </c>
      <c r="E17" s="23" t="s">
        <v>45</v>
      </c>
      <c r="F17" s="23" t="s">
        <v>45</v>
      </c>
      <c r="G17" s="23" t="s">
        <v>45</v>
      </c>
      <c r="H17" s="40" t="s">
        <v>11</v>
      </c>
      <c r="I17" s="40" t="s">
        <v>11</v>
      </c>
      <c r="J17" s="40" t="s">
        <v>11</v>
      </c>
      <c r="K17" s="40" t="s">
        <v>11</v>
      </c>
      <c r="L17" s="40" t="s">
        <v>11</v>
      </c>
      <c r="M17" s="40" t="s">
        <v>11</v>
      </c>
      <c r="N17" s="100" t="s">
        <v>7</v>
      </c>
      <c r="O17" s="3"/>
    </row>
    <row r="18" spans="1:18" ht="13.5" customHeight="1" thickBot="1" x14ac:dyDescent="0.4">
      <c r="A18" s="101"/>
      <c r="B18" s="24" t="s">
        <v>9</v>
      </c>
      <c r="C18" s="24" t="s">
        <v>9</v>
      </c>
      <c r="D18" s="90" t="s">
        <v>9</v>
      </c>
      <c r="E18" s="90" t="s">
        <v>9</v>
      </c>
      <c r="F18" s="90" t="s">
        <v>9</v>
      </c>
      <c r="G18" s="90" t="s">
        <v>9</v>
      </c>
      <c r="H18" s="91" t="s">
        <v>12</v>
      </c>
      <c r="I18" s="91" t="s">
        <v>12</v>
      </c>
      <c r="J18" s="91" t="s">
        <v>12</v>
      </c>
      <c r="K18" s="91" t="s">
        <v>12</v>
      </c>
      <c r="L18" s="91" t="s">
        <v>12</v>
      </c>
      <c r="M18" s="91" t="s">
        <v>12</v>
      </c>
      <c r="N18" s="101"/>
      <c r="O18" s="3"/>
    </row>
    <row r="19" spans="1:18" x14ac:dyDescent="0.35">
      <c r="I19" s="3"/>
      <c r="J19" s="3"/>
      <c r="K19" s="3"/>
      <c r="L19" s="3"/>
      <c r="M19" s="3"/>
      <c r="N19" s="3"/>
      <c r="O19" s="3"/>
    </row>
    <row r="20" spans="1:18" x14ac:dyDescent="0.35">
      <c r="I20" s="3"/>
      <c r="J20" s="3"/>
      <c r="K20" s="3"/>
      <c r="L20" s="3"/>
      <c r="M20" s="3"/>
      <c r="N20" s="3"/>
      <c r="O20" s="3"/>
    </row>
    <row r="21" spans="1:18" x14ac:dyDescent="0.35">
      <c r="I21" s="3"/>
      <c r="J21" s="3"/>
      <c r="K21" s="3"/>
      <c r="L21" s="3"/>
      <c r="M21" s="3"/>
      <c r="N21" s="3"/>
      <c r="O21" s="3"/>
      <c r="Q21" s="2" t="s">
        <v>10</v>
      </c>
    </row>
    <row r="22" spans="1:18" ht="13.15" thickBot="1" x14ac:dyDescent="0.4">
      <c r="B22" s="2" t="s">
        <v>8</v>
      </c>
      <c r="I22" s="3"/>
      <c r="J22" s="3"/>
      <c r="K22" s="3"/>
      <c r="L22" s="3"/>
      <c r="M22" s="3"/>
      <c r="N22" s="3"/>
      <c r="O22" s="3"/>
      <c r="Q22" s="2">
        <v>100</v>
      </c>
      <c r="R22" s="43">
        <f t="shared" ref="R22:R26" si="0">R23/2</f>
        <v>1.5625E-2</v>
      </c>
    </row>
    <row r="23" spans="1:18" x14ac:dyDescent="0.35">
      <c r="A23" s="4"/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  <c r="I23" s="5">
        <v>8</v>
      </c>
      <c r="J23" s="5">
        <v>9</v>
      </c>
      <c r="K23" s="5">
        <v>10</v>
      </c>
      <c r="L23" s="5">
        <v>11</v>
      </c>
      <c r="M23" s="5">
        <v>12</v>
      </c>
      <c r="O23" s="14" t="s">
        <v>13</v>
      </c>
      <c r="P23" s="15" t="s">
        <v>14</v>
      </c>
      <c r="Q23" s="2">
        <v>100</v>
      </c>
      <c r="R23" s="43">
        <f t="shared" si="0"/>
        <v>3.125E-2</v>
      </c>
    </row>
    <row r="24" spans="1:18" ht="14.65" thickBot="1" x14ac:dyDescent="0.5">
      <c r="A24" s="4" t="s">
        <v>0</v>
      </c>
      <c r="B24" s="20">
        <v>0.434</v>
      </c>
      <c r="C24" s="20">
        <v>0.45300000000000001</v>
      </c>
      <c r="D24" s="20">
        <v>0.45400000000000001</v>
      </c>
      <c r="E24" s="20">
        <v>0.47400000000000003</v>
      </c>
      <c r="F24" s="20">
        <v>0.46300000000000002</v>
      </c>
      <c r="G24" s="20">
        <v>0.44</v>
      </c>
      <c r="H24" s="20">
        <v>0.47900000000000004</v>
      </c>
      <c r="I24" s="20">
        <v>0.47600000000000003</v>
      </c>
      <c r="J24" s="20">
        <v>0.45400000000000001</v>
      </c>
      <c r="K24" s="20">
        <v>0.44400000000000001</v>
      </c>
      <c r="L24" s="20">
        <v>0.42699999999999999</v>
      </c>
      <c r="M24" s="20">
        <v>0.42799999999999999</v>
      </c>
      <c r="N24" s="3"/>
      <c r="O24" s="41">
        <f>AVERAGE(R44:R61)-O27</f>
        <v>0.35011111111111104</v>
      </c>
      <c r="P24" s="42">
        <f>STDEV(R44:R61)</f>
        <v>1.7446463394261907E-2</v>
      </c>
      <c r="Q24" s="2">
        <v>100</v>
      </c>
      <c r="R24" s="2">
        <f t="shared" si="0"/>
        <v>6.25E-2</v>
      </c>
    </row>
    <row r="25" spans="1:18" ht="14.65" thickBot="1" x14ac:dyDescent="0.5">
      <c r="A25" s="4" t="s">
        <v>1</v>
      </c>
      <c r="B25" s="20">
        <v>0.39400000000000002</v>
      </c>
      <c r="C25" s="20">
        <v>0.42699999999999999</v>
      </c>
      <c r="D25" s="20">
        <v>0.42299999999999999</v>
      </c>
      <c r="E25" s="20">
        <v>0.45700000000000002</v>
      </c>
      <c r="F25" s="20">
        <v>0.46100000000000002</v>
      </c>
      <c r="G25" s="20">
        <v>0.45600000000000002</v>
      </c>
      <c r="H25" s="20">
        <v>0.46900000000000003</v>
      </c>
      <c r="I25" s="20">
        <v>0.46500000000000002</v>
      </c>
      <c r="J25" s="20">
        <v>0.47700000000000004</v>
      </c>
      <c r="K25" s="20">
        <v>0.46500000000000002</v>
      </c>
      <c r="L25" s="20">
        <v>0.46600000000000003</v>
      </c>
      <c r="M25" s="20">
        <v>0.45200000000000001</v>
      </c>
      <c r="N25" s="3"/>
      <c r="Q25" s="2">
        <v>100</v>
      </c>
      <c r="R25" s="2">
        <f t="shared" si="0"/>
        <v>0.125</v>
      </c>
    </row>
    <row r="26" spans="1:18" ht="14.25" x14ac:dyDescent="0.45">
      <c r="A26" s="4" t="s">
        <v>2</v>
      </c>
      <c r="B26" s="20">
        <v>0.443</v>
      </c>
      <c r="C26" s="20">
        <v>0.46</v>
      </c>
      <c r="D26" s="20">
        <v>0.46500000000000002</v>
      </c>
      <c r="E26" s="20">
        <v>0.47100000000000003</v>
      </c>
      <c r="F26" s="20">
        <v>0.46700000000000003</v>
      </c>
      <c r="G26" s="20">
        <v>0.47200000000000003</v>
      </c>
      <c r="H26" s="20">
        <v>0.46600000000000003</v>
      </c>
      <c r="I26" s="20">
        <v>0.47499999999999998</v>
      </c>
      <c r="J26" s="20">
        <v>0.47400000000000003</v>
      </c>
      <c r="K26" s="20">
        <v>0.47</v>
      </c>
      <c r="L26" s="20">
        <v>0.47499999999999998</v>
      </c>
      <c r="M26" s="20">
        <v>0.47</v>
      </c>
      <c r="N26" s="3"/>
      <c r="O26" s="14" t="s">
        <v>15</v>
      </c>
      <c r="P26" s="15"/>
      <c r="Q26" s="2">
        <v>100</v>
      </c>
      <c r="R26" s="2">
        <f t="shared" si="0"/>
        <v>0.25</v>
      </c>
    </row>
    <row r="27" spans="1:18" ht="14.65" thickBot="1" x14ac:dyDescent="0.5">
      <c r="A27" s="4" t="s">
        <v>3</v>
      </c>
      <c r="B27" s="20">
        <v>0.46600000000000003</v>
      </c>
      <c r="C27" s="20">
        <v>0.47100000000000003</v>
      </c>
      <c r="D27" s="20">
        <v>0.496</v>
      </c>
      <c r="E27" s="20">
        <v>0.48199999999999998</v>
      </c>
      <c r="F27" s="20">
        <v>0.51400000000000001</v>
      </c>
      <c r="G27" s="20">
        <v>0.49099999999999999</v>
      </c>
      <c r="H27" s="20">
        <v>0.47800000000000004</v>
      </c>
      <c r="I27" s="20">
        <v>0.47600000000000003</v>
      </c>
      <c r="J27" s="20">
        <v>0.47499999999999998</v>
      </c>
      <c r="K27" s="20">
        <v>0.49</v>
      </c>
      <c r="L27" s="20">
        <v>0.48599999999999999</v>
      </c>
      <c r="M27" s="20">
        <v>0.48699999999999999</v>
      </c>
      <c r="N27" s="3"/>
      <c r="O27" s="41">
        <f>AVERAGE(H31:M31)</f>
        <v>0.10533333333333333</v>
      </c>
      <c r="P27" s="16"/>
      <c r="Q27" s="2">
        <v>100</v>
      </c>
      <c r="R27" s="2">
        <f>R28/2</f>
        <v>0.5</v>
      </c>
    </row>
    <row r="28" spans="1:18" ht="14.25" x14ac:dyDescent="0.45">
      <c r="A28" s="4" t="s">
        <v>4</v>
      </c>
      <c r="B28" s="20">
        <v>0.47499999999999998</v>
      </c>
      <c r="C28" s="20">
        <v>0.495</v>
      </c>
      <c r="D28" s="20">
        <v>0.47900000000000004</v>
      </c>
      <c r="E28" s="20">
        <v>0.52100000000000002</v>
      </c>
      <c r="F28" s="20">
        <v>0.48799999999999999</v>
      </c>
      <c r="G28" s="20">
        <v>0.47300000000000003</v>
      </c>
      <c r="H28" s="20">
        <v>0.45900000000000002</v>
      </c>
      <c r="I28" s="20">
        <v>0.52400000000000002</v>
      </c>
      <c r="J28" s="20">
        <v>0.47400000000000003</v>
      </c>
      <c r="K28" s="20">
        <v>0.48299999999999998</v>
      </c>
      <c r="L28" s="20">
        <v>0.47800000000000004</v>
      </c>
      <c r="M28" s="20">
        <v>0.46300000000000002</v>
      </c>
      <c r="N28" s="3"/>
      <c r="O28" s="3"/>
      <c r="P28" s="3"/>
      <c r="Q28" s="2">
        <v>100</v>
      </c>
      <c r="R28" s="2">
        <v>1</v>
      </c>
    </row>
    <row r="29" spans="1:18" ht="14.25" x14ac:dyDescent="0.45">
      <c r="A29" s="4" t="s">
        <v>5</v>
      </c>
      <c r="B29" s="20">
        <v>0.45200000000000001</v>
      </c>
      <c r="C29" s="20">
        <v>0.47400000000000003</v>
      </c>
      <c r="D29" s="20">
        <v>0.46800000000000003</v>
      </c>
      <c r="E29" s="20">
        <v>0.47200000000000003</v>
      </c>
      <c r="F29" s="20">
        <v>0.48299999999999998</v>
      </c>
      <c r="G29" s="20">
        <v>0.46100000000000002</v>
      </c>
      <c r="H29" s="20">
        <v>0.442</v>
      </c>
      <c r="I29" s="20">
        <v>0.45200000000000001</v>
      </c>
      <c r="J29" s="20">
        <v>0.45200000000000001</v>
      </c>
      <c r="K29" s="20">
        <v>0.46100000000000002</v>
      </c>
      <c r="L29" s="20">
        <v>0.45900000000000002</v>
      </c>
      <c r="M29" s="20">
        <v>0.46300000000000002</v>
      </c>
      <c r="N29" s="3"/>
      <c r="O29" s="7"/>
      <c r="P29" s="7"/>
      <c r="Q29" s="2">
        <v>100</v>
      </c>
      <c r="R29" s="2" t="s">
        <v>47</v>
      </c>
    </row>
    <row r="30" spans="1:18" ht="14.25" x14ac:dyDescent="0.45">
      <c r="A30" s="4" t="s">
        <v>6</v>
      </c>
      <c r="B30" s="20">
        <v>0.47200000000000003</v>
      </c>
      <c r="C30" s="20">
        <v>0.495</v>
      </c>
      <c r="D30" s="20">
        <v>0.47900000000000004</v>
      </c>
      <c r="E30" s="20">
        <v>0.48599999999999999</v>
      </c>
      <c r="F30" s="20">
        <v>0.48899999999999999</v>
      </c>
      <c r="G30" s="20">
        <v>0.47800000000000004</v>
      </c>
      <c r="H30" s="20">
        <v>0.46700000000000003</v>
      </c>
      <c r="I30" s="20">
        <v>0.46200000000000002</v>
      </c>
      <c r="J30" s="20">
        <v>0.47400000000000003</v>
      </c>
      <c r="K30" s="20">
        <v>0.48299999999999998</v>
      </c>
      <c r="L30" s="20">
        <v>0.47800000000000004</v>
      </c>
      <c r="M30" s="20">
        <v>0.48599999999999999</v>
      </c>
      <c r="N30" s="3"/>
      <c r="O30" s="3"/>
      <c r="P30" s="3"/>
      <c r="Q30" s="3"/>
    </row>
    <row r="31" spans="1:18" ht="14.25" x14ac:dyDescent="0.45">
      <c r="A31" s="4" t="s">
        <v>7</v>
      </c>
      <c r="B31" s="20">
        <v>0.439</v>
      </c>
      <c r="C31" s="20">
        <v>0.46600000000000003</v>
      </c>
      <c r="D31" s="20">
        <v>0.45200000000000001</v>
      </c>
      <c r="E31" s="20">
        <v>0.46300000000000002</v>
      </c>
      <c r="F31" s="20">
        <v>0.48299999999999998</v>
      </c>
      <c r="G31" s="20">
        <v>0.46900000000000003</v>
      </c>
      <c r="H31" s="20">
        <v>0.10300000000000001</v>
      </c>
      <c r="I31" s="20">
        <v>0.105</v>
      </c>
      <c r="J31" s="20">
        <v>0.10400000000000001</v>
      </c>
      <c r="K31" s="20">
        <v>0.106</v>
      </c>
      <c r="L31" s="20">
        <v>0.106</v>
      </c>
      <c r="M31" s="20">
        <v>0.108</v>
      </c>
      <c r="N31" s="3"/>
      <c r="O31" s="3"/>
      <c r="P31" s="3"/>
      <c r="Q31" s="3"/>
    </row>
    <row r="33" spans="1:30" x14ac:dyDescent="0.35">
      <c r="A33" s="7"/>
      <c r="B33" s="7"/>
      <c r="C33" s="7"/>
      <c r="D33" s="7"/>
    </row>
    <row r="34" spans="1:30" x14ac:dyDescent="0.35">
      <c r="A34" s="7"/>
      <c r="B34" s="7"/>
      <c r="C34" s="7"/>
      <c r="D34" s="7"/>
      <c r="O34" s="2" t="s">
        <v>61</v>
      </c>
    </row>
    <row r="35" spans="1:30" x14ac:dyDescent="0.35">
      <c r="A35" s="7"/>
      <c r="B35" s="7"/>
      <c r="C35" s="7"/>
      <c r="D35" s="7"/>
      <c r="E35" s="3" t="s">
        <v>16</v>
      </c>
      <c r="F35" s="2" t="s">
        <v>17</v>
      </c>
      <c r="O35" s="2" t="s">
        <v>18</v>
      </c>
    </row>
    <row r="36" spans="1:30" x14ac:dyDescent="0.35">
      <c r="A36" s="7"/>
      <c r="B36" s="7"/>
      <c r="C36" s="7"/>
      <c r="D36" s="7"/>
      <c r="E36" s="3" t="s">
        <v>40</v>
      </c>
      <c r="F36" s="3" t="s">
        <v>42</v>
      </c>
    </row>
    <row r="37" spans="1:30" x14ac:dyDescent="0.35">
      <c r="A37" s="7"/>
      <c r="B37" s="7"/>
      <c r="C37" s="7"/>
      <c r="D37" s="7"/>
      <c r="E37" s="3" t="s">
        <v>41</v>
      </c>
      <c r="F37" s="3" t="s">
        <v>59</v>
      </c>
    </row>
    <row r="38" spans="1:30" x14ac:dyDescent="0.35">
      <c r="A38" s="7"/>
      <c r="B38" s="7"/>
      <c r="C38" s="7"/>
      <c r="D38" s="7"/>
      <c r="E38" s="3" t="s">
        <v>52</v>
      </c>
      <c r="F38" s="3" t="s">
        <v>65</v>
      </c>
    </row>
    <row r="39" spans="1:30" x14ac:dyDescent="0.35">
      <c r="A39" s="93"/>
      <c r="B39" s="7"/>
      <c r="C39" s="7"/>
      <c r="D39" s="7"/>
      <c r="E39" s="3"/>
      <c r="F39" s="3"/>
    </row>
    <row r="40" spans="1:30" x14ac:dyDescent="0.35">
      <c r="A40" s="93"/>
      <c r="B40" s="7"/>
      <c r="C40" s="7"/>
      <c r="D40" s="7"/>
      <c r="H40" s="3"/>
    </row>
    <row r="41" spans="1:30" x14ac:dyDescent="0.35">
      <c r="A41" s="93"/>
      <c r="B41" s="7"/>
      <c r="C41" s="7"/>
      <c r="D41" s="7"/>
      <c r="H41" s="3"/>
    </row>
    <row r="42" spans="1:30" x14ac:dyDescent="0.35">
      <c r="A42" s="7"/>
      <c r="B42" s="7"/>
      <c r="C42" s="3"/>
      <c r="H42" s="3"/>
      <c r="K42" s="2" t="s">
        <v>58</v>
      </c>
    </row>
    <row r="43" spans="1:30" ht="19.5" customHeight="1" thickBot="1" x14ac:dyDescent="0.4">
      <c r="A43" s="2"/>
      <c r="B43" s="1"/>
      <c r="E43" s="8" t="s">
        <v>20</v>
      </c>
      <c r="F43" s="8" t="s">
        <v>21</v>
      </c>
      <c r="G43" s="45" t="s">
        <v>19</v>
      </c>
      <c r="H43" s="21" t="s">
        <v>20</v>
      </c>
      <c r="I43" s="21" t="s">
        <v>21</v>
      </c>
      <c r="J43" s="2" t="s">
        <v>64</v>
      </c>
      <c r="K43" s="45" t="s">
        <v>19</v>
      </c>
      <c r="L43" s="21" t="s">
        <v>20</v>
      </c>
      <c r="M43" s="21" t="s">
        <v>21</v>
      </c>
      <c r="O43" s="2" t="s">
        <v>22</v>
      </c>
      <c r="Q43" s="2" t="s">
        <v>23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35">
      <c r="A44" s="2" t="str">
        <f>B6</f>
        <v>InfinP D1</v>
      </c>
      <c r="B44" s="17"/>
      <c r="C44" s="51">
        <f>B25</f>
        <v>0.39400000000000002</v>
      </c>
      <c r="D44" s="46">
        <f>C44-$O$27</f>
        <v>0.28866666666666668</v>
      </c>
      <c r="E44" s="53"/>
      <c r="F44" s="53"/>
      <c r="G44" s="54">
        <f>(D44/$O$24)*100</f>
        <v>82.450015867978436</v>
      </c>
      <c r="H44" s="55"/>
      <c r="I44" s="55"/>
      <c r="K44" s="63">
        <f>G44</f>
        <v>82.450015867978436</v>
      </c>
      <c r="L44" s="55"/>
      <c r="M44" s="55"/>
      <c r="Q44" s="2">
        <f>B24</f>
        <v>0.434</v>
      </c>
      <c r="R44" s="2">
        <f>Q44</f>
        <v>0.434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35">
      <c r="A45" s="2" t="str">
        <f>C6</f>
        <v>InfinP D1</v>
      </c>
      <c r="B45" s="18" t="str">
        <f>A45</f>
        <v>InfinP D1</v>
      </c>
      <c r="C45" s="50">
        <f>C25</f>
        <v>0.42699999999999999</v>
      </c>
      <c r="D45" s="47">
        <f t="shared" ref="D45:D108" si="1">C45-$O$27</f>
        <v>0.32166666666666666</v>
      </c>
      <c r="E45" s="56"/>
      <c r="F45" s="56"/>
      <c r="G45" s="57">
        <f t="shared" ref="G45:G108" si="2">(D45/$O$24)*100</f>
        <v>91.87559504919075</v>
      </c>
      <c r="H45" s="58"/>
      <c r="I45" s="58"/>
      <c r="K45" s="64">
        <f t="shared" ref="K45:K108" si="3">G45</f>
        <v>91.87559504919075</v>
      </c>
      <c r="L45" s="58"/>
      <c r="M45" s="58"/>
      <c r="Q45" s="2">
        <f>C24</f>
        <v>0.45300000000000001</v>
      </c>
      <c r="R45" s="2">
        <f t="shared" ref="R45:R61" si="4">Q45</f>
        <v>0.45300000000000001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4.65" thickBot="1" x14ac:dyDescent="0.4">
      <c r="A46" s="2" t="str">
        <f>D6</f>
        <v>InfinP D1</v>
      </c>
      <c r="B46" s="19"/>
      <c r="C46" s="85">
        <f>D25</f>
        <v>0.42299999999999999</v>
      </c>
      <c r="D46" s="48">
        <f t="shared" si="1"/>
        <v>0.31766666666666665</v>
      </c>
      <c r="E46" s="59">
        <f>AVERAGE(D44:D46)</f>
        <v>0.30933333333333335</v>
      </c>
      <c r="F46" s="59">
        <f>STDEV(D44:D46)</f>
        <v>1.8009256878986784E-2</v>
      </c>
      <c r="G46" s="60">
        <f>(D46/$O$24)*100</f>
        <v>90.7331006029832</v>
      </c>
      <c r="H46" s="61">
        <f>AVERAGE(G44:G46)</f>
        <v>88.352903840050786</v>
      </c>
      <c r="I46" s="61">
        <f>STDEV(G44:G46)</f>
        <v>5.1438689911418987</v>
      </c>
      <c r="K46" s="65">
        <f t="shared" si="3"/>
        <v>90.7331006029832</v>
      </c>
      <c r="L46" s="61">
        <f>AVERAGE(K44:K46)</f>
        <v>88.352903840050786</v>
      </c>
      <c r="M46" s="61">
        <f>STDEV(K44:K46)</f>
        <v>5.1438689911418987</v>
      </c>
      <c r="O46" s="43">
        <f>TTEST($R$44:$R$61,C44:C46,2,3)</f>
        <v>4.3137683490426834E-2</v>
      </c>
      <c r="P46" s="98" t="str">
        <f>IF(O46="","",IF(O46&lt;0.01,"**",IF(AND(O46&lt;0.05),"*","")))</f>
        <v>*</v>
      </c>
      <c r="Q46" s="2">
        <f>D24</f>
        <v>0.45400000000000001</v>
      </c>
      <c r="R46" s="2">
        <f t="shared" si="4"/>
        <v>0.45400000000000001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35">
      <c r="A47" s="2" t="str">
        <f>E6</f>
        <v>InfinP D2</v>
      </c>
      <c r="B47" s="9"/>
      <c r="C47" s="86">
        <f>E25</f>
        <v>0.45700000000000002</v>
      </c>
      <c r="D47" s="49">
        <f t="shared" si="1"/>
        <v>0.35166666666666668</v>
      </c>
      <c r="E47" s="53"/>
      <c r="F47" s="53"/>
      <c r="G47" s="62">
        <f t="shared" si="2"/>
        <v>100.44430339574741</v>
      </c>
      <c r="H47" s="55"/>
      <c r="I47" s="55"/>
      <c r="K47" s="63">
        <f t="shared" si="3"/>
        <v>100.44430339574741</v>
      </c>
      <c r="L47" s="55"/>
      <c r="M47" s="55"/>
      <c r="Q47" s="2">
        <f>E24</f>
        <v>0.47400000000000003</v>
      </c>
      <c r="R47" s="2">
        <f t="shared" si="4"/>
        <v>0.47400000000000003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35">
      <c r="A48" s="22" t="str">
        <f>F6</f>
        <v>InfinP D2</v>
      </c>
      <c r="B48" s="44" t="str">
        <f>A48</f>
        <v>InfinP D2</v>
      </c>
      <c r="C48" s="50">
        <f>F25</f>
        <v>0.46100000000000002</v>
      </c>
      <c r="D48" s="50">
        <f t="shared" si="1"/>
        <v>0.35566666666666669</v>
      </c>
      <c r="E48" s="56"/>
      <c r="F48" s="56"/>
      <c r="G48" s="57">
        <f t="shared" si="2"/>
        <v>101.58679784195496</v>
      </c>
      <c r="H48" s="58"/>
      <c r="I48" s="58"/>
      <c r="K48" s="64">
        <f t="shared" si="3"/>
        <v>101.58679784195496</v>
      </c>
      <c r="L48" s="58"/>
      <c r="M48" s="58"/>
      <c r="Q48" s="2">
        <f>F24</f>
        <v>0.46300000000000002</v>
      </c>
      <c r="R48" s="2">
        <f t="shared" si="4"/>
        <v>0.46300000000000002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4.65" thickBot="1" x14ac:dyDescent="0.4">
      <c r="A49" s="22" t="str">
        <f>G6</f>
        <v>InfinP D2</v>
      </c>
      <c r="B49" s="10"/>
      <c r="C49" s="50">
        <f>G25</f>
        <v>0.45600000000000002</v>
      </c>
      <c r="D49" s="50">
        <f t="shared" si="1"/>
        <v>0.35066666666666668</v>
      </c>
      <c r="E49" s="59">
        <f t="shared" ref="E49" si="5">AVERAGE(D47:D49)</f>
        <v>0.35266666666666668</v>
      </c>
      <c r="F49" s="59">
        <f t="shared" ref="F49" si="6">STDEV(D47:D49)</f>
        <v>2.6457513110645929E-3</v>
      </c>
      <c r="G49" s="57">
        <f t="shared" si="2"/>
        <v>100.15867978419553</v>
      </c>
      <c r="H49" s="61">
        <f t="shared" ref="H49" si="7">AVERAGE(G47:G49)</f>
        <v>100.72992700729931</v>
      </c>
      <c r="I49" s="61">
        <f t="shared" ref="I49" si="8">STDEV(G47:G49)</f>
        <v>0.75568904473440845</v>
      </c>
      <c r="K49" s="65">
        <f t="shared" si="3"/>
        <v>100.15867978419553</v>
      </c>
      <c r="L49" s="61">
        <f t="shared" ref="L49" si="9">AVERAGE(K47:K49)</f>
        <v>100.72992700729931</v>
      </c>
      <c r="M49" s="61">
        <f t="shared" ref="M49" si="10">STDEV(K47:K49)</f>
        <v>0.75568904473440845</v>
      </c>
      <c r="O49" s="43">
        <f>TTEST($R$44:$R$61,C47:C49,2,3)</f>
        <v>0.56705345702588583</v>
      </c>
      <c r="P49" s="98" t="str">
        <f t="shared" ref="P49" si="11">IF(O49="","",IF(O49&lt;0.01,"**",IF(AND(O49&lt;0.05),"*","")))</f>
        <v/>
      </c>
      <c r="Q49" s="88">
        <f>G24</f>
        <v>0.44</v>
      </c>
      <c r="R49" s="88">
        <f t="shared" si="4"/>
        <v>0.44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35">
      <c r="A50" s="22" t="str">
        <f>H6</f>
        <v>InfinP D3</v>
      </c>
      <c r="B50" s="17"/>
      <c r="C50" s="49">
        <f>H25</f>
        <v>0.46900000000000003</v>
      </c>
      <c r="D50" s="49">
        <f t="shared" si="1"/>
        <v>0.36366666666666669</v>
      </c>
      <c r="E50" s="53"/>
      <c r="F50" s="53"/>
      <c r="G50" s="62">
        <f t="shared" si="2"/>
        <v>103.87178673437008</v>
      </c>
      <c r="H50" s="55"/>
      <c r="I50" s="55"/>
      <c r="K50" s="63">
        <f t="shared" si="3"/>
        <v>103.87178673437008</v>
      </c>
      <c r="L50" s="55"/>
      <c r="M50" s="55"/>
      <c r="Q50" s="2">
        <f>H24</f>
        <v>0.47900000000000004</v>
      </c>
      <c r="R50" s="2">
        <f t="shared" si="4"/>
        <v>0.47900000000000004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35">
      <c r="A51" s="22" t="str">
        <f>I6</f>
        <v>InfinP D3</v>
      </c>
      <c r="B51" s="18" t="str">
        <f t="shared" ref="B51" si="12">A51</f>
        <v>InfinP D3</v>
      </c>
      <c r="C51" s="50">
        <f>I25</f>
        <v>0.46500000000000002</v>
      </c>
      <c r="D51" s="50">
        <f t="shared" si="1"/>
        <v>0.35966666666666669</v>
      </c>
      <c r="E51" s="56"/>
      <c r="F51" s="56"/>
      <c r="G51" s="57">
        <f t="shared" si="2"/>
        <v>102.72929228816253</v>
      </c>
      <c r="H51" s="58"/>
      <c r="I51" s="58"/>
      <c r="K51" s="64">
        <f t="shared" si="3"/>
        <v>102.72929228816253</v>
      </c>
      <c r="L51" s="58"/>
      <c r="M51" s="58"/>
      <c r="Q51" s="2">
        <f>I24</f>
        <v>0.47600000000000003</v>
      </c>
      <c r="R51" s="2">
        <f t="shared" si="4"/>
        <v>0.47600000000000003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4.65" thickBot="1" x14ac:dyDescent="0.4">
      <c r="A52" s="22" t="str">
        <f>J6</f>
        <v>InfinP D3</v>
      </c>
      <c r="B52" s="19"/>
      <c r="C52" s="52">
        <f>J25</f>
        <v>0.47700000000000004</v>
      </c>
      <c r="D52" s="50">
        <f t="shared" si="1"/>
        <v>0.3716666666666667</v>
      </c>
      <c r="E52" s="59">
        <f t="shared" ref="E52" si="13">AVERAGE(D50:D52)</f>
        <v>0.36500000000000005</v>
      </c>
      <c r="F52" s="59">
        <f t="shared" ref="F52" si="14">STDEV(D50:D52)</f>
        <v>6.1101009266077916E-3</v>
      </c>
      <c r="G52" s="57">
        <f t="shared" si="2"/>
        <v>106.15677562678518</v>
      </c>
      <c r="H52" s="61">
        <f t="shared" ref="H52" si="15">AVERAGE(G50:G52)</f>
        <v>104.25261821643926</v>
      </c>
      <c r="I52" s="61">
        <f t="shared" ref="I52" si="16">STDEV(G50:G52)</f>
        <v>1.7451890936042507</v>
      </c>
      <c r="K52" s="65">
        <f t="shared" si="3"/>
        <v>106.15677562678518</v>
      </c>
      <c r="L52" s="61">
        <f t="shared" ref="L52" si="17">AVERAGE(K50:K52)</f>
        <v>104.25261821643926</v>
      </c>
      <c r="M52" s="61">
        <f t="shared" ref="M52" si="18">STDEV(K50:K52)</f>
        <v>1.7451890936042507</v>
      </c>
      <c r="O52" s="43">
        <f>TTEST($R$44:$R$61,C50:C52,2,3)</f>
        <v>2.2232854424081665E-2</v>
      </c>
      <c r="P52" s="98" t="str">
        <f t="shared" ref="P52" si="19">IF(O52="","",IF(O52&lt;0.01,"**",IF(AND(O52&lt;0.05),"*","")))</f>
        <v>*</v>
      </c>
      <c r="Q52" s="2">
        <f>J24</f>
        <v>0.45400000000000001</v>
      </c>
      <c r="R52" s="2">
        <f t="shared" si="4"/>
        <v>0.45400000000000001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35">
      <c r="A53" s="22" t="str">
        <f>K6</f>
        <v>InfinP D4</v>
      </c>
      <c r="B53" s="9"/>
      <c r="C53" s="57">
        <f>K25</f>
        <v>0.46500000000000002</v>
      </c>
      <c r="D53" s="51">
        <f t="shared" si="1"/>
        <v>0.35966666666666669</v>
      </c>
      <c r="E53" s="53"/>
      <c r="F53" s="53"/>
      <c r="G53" s="54">
        <f t="shared" si="2"/>
        <v>102.72929228816253</v>
      </c>
      <c r="H53" s="55"/>
      <c r="I53" s="55"/>
      <c r="K53" s="63">
        <f t="shared" si="3"/>
        <v>102.72929228816253</v>
      </c>
      <c r="L53" s="55"/>
      <c r="M53" s="55"/>
      <c r="Q53" s="2">
        <f>K24</f>
        <v>0.44400000000000001</v>
      </c>
      <c r="R53" s="2">
        <f t="shared" si="4"/>
        <v>0.44400000000000001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35">
      <c r="A54" s="22" t="str">
        <f>L6</f>
        <v>InfinP D4</v>
      </c>
      <c r="B54" s="44" t="str">
        <f t="shared" ref="B54" si="20">A54</f>
        <v>InfinP D4</v>
      </c>
      <c r="C54" s="47">
        <f>L25</f>
        <v>0.46600000000000003</v>
      </c>
      <c r="D54" s="50">
        <f t="shared" si="1"/>
        <v>0.36066666666666669</v>
      </c>
      <c r="E54" s="56"/>
      <c r="F54" s="56"/>
      <c r="G54" s="57">
        <f t="shared" si="2"/>
        <v>103.01491589971441</v>
      </c>
      <c r="H54" s="58"/>
      <c r="I54" s="58"/>
      <c r="K54" s="64">
        <f t="shared" si="3"/>
        <v>103.01491589971441</v>
      </c>
      <c r="L54" s="58"/>
      <c r="M54" s="58"/>
      <c r="Q54" s="2">
        <f>L24</f>
        <v>0.42699999999999999</v>
      </c>
      <c r="R54" s="2">
        <f t="shared" si="4"/>
        <v>0.42699999999999999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4.65" thickBot="1" x14ac:dyDescent="0.4">
      <c r="A55" s="22" t="str">
        <f>M6</f>
        <v>InfinP D4</v>
      </c>
      <c r="B55" s="10"/>
      <c r="C55" s="48">
        <f>M25</f>
        <v>0.45200000000000001</v>
      </c>
      <c r="D55" s="52">
        <f t="shared" si="1"/>
        <v>0.34666666666666668</v>
      </c>
      <c r="E55" s="59">
        <f t="shared" ref="E55" si="21">AVERAGE(D53:D55)</f>
        <v>0.35566666666666674</v>
      </c>
      <c r="F55" s="59">
        <f t="shared" ref="F55" si="22">STDEV(D53:D55)</f>
        <v>7.8102496759066614E-3</v>
      </c>
      <c r="G55" s="60">
        <f t="shared" si="2"/>
        <v>99.016185337987963</v>
      </c>
      <c r="H55" s="61">
        <f t="shared" ref="H55" si="23">AVERAGE(G53:G55)</f>
        <v>101.58679784195498</v>
      </c>
      <c r="I55" s="61">
        <f t="shared" ref="I55" si="24">STDEV(G53:G55)</f>
        <v>2.2307917195544307</v>
      </c>
      <c r="K55" s="65">
        <f t="shared" si="3"/>
        <v>99.016185337987963</v>
      </c>
      <c r="L55" s="61">
        <f t="shared" ref="L55" si="25">AVERAGE(K53:K55)</f>
        <v>101.58679784195498</v>
      </c>
      <c r="M55" s="61">
        <f t="shared" ref="M55" si="26">STDEV(K53:K55)</f>
        <v>2.2307917195544307</v>
      </c>
      <c r="O55" s="43">
        <f>TTEST($R$44:$R$61,C53:C55,2,3)</f>
        <v>0.39662794723711658</v>
      </c>
      <c r="P55" s="98" t="str">
        <f t="shared" ref="P55" si="27">IF(O55="","",IF(O55&lt;0.01,"**",IF(AND(O55&lt;0.05),"*","")))</f>
        <v/>
      </c>
      <c r="Q55" s="88">
        <f>M24</f>
        <v>0.42799999999999999</v>
      </c>
      <c r="R55" s="2">
        <f t="shared" si="4"/>
        <v>0.42799999999999999</v>
      </c>
    </row>
    <row r="56" spans="1:30" x14ac:dyDescent="0.35">
      <c r="A56" s="2" t="str">
        <f>B8</f>
        <v>InfinP D5</v>
      </c>
      <c r="B56" s="17"/>
      <c r="C56" s="63">
        <f>B26</f>
        <v>0.443</v>
      </c>
      <c r="D56" s="49">
        <f t="shared" si="1"/>
        <v>0.33766666666666667</v>
      </c>
      <c r="E56" s="53"/>
      <c r="F56" s="53"/>
      <c r="G56" s="62">
        <f t="shared" si="2"/>
        <v>96.445572834020965</v>
      </c>
      <c r="H56" s="55"/>
      <c r="I56" s="55"/>
      <c r="K56" s="63">
        <f t="shared" si="3"/>
        <v>96.445572834020965</v>
      </c>
      <c r="L56" s="55"/>
      <c r="M56" s="55"/>
      <c r="Q56" s="2">
        <f>B31</f>
        <v>0.439</v>
      </c>
      <c r="R56" s="2">
        <f t="shared" si="4"/>
        <v>0.439</v>
      </c>
    </row>
    <row r="57" spans="1:30" x14ac:dyDescent="0.35">
      <c r="A57" s="22" t="str">
        <f>C8</f>
        <v>InfinP D5</v>
      </c>
      <c r="B57" s="18" t="str">
        <f t="shared" ref="B57" si="28">A57</f>
        <v>InfinP D5</v>
      </c>
      <c r="C57" s="50">
        <f>C26</f>
        <v>0.46</v>
      </c>
      <c r="D57" s="50">
        <f t="shared" si="1"/>
        <v>0.35466666666666669</v>
      </c>
      <c r="E57" s="56"/>
      <c r="F57" s="56"/>
      <c r="G57" s="57">
        <f t="shared" si="2"/>
        <v>101.30117423040308</v>
      </c>
      <c r="H57" s="58"/>
      <c r="I57" s="58"/>
      <c r="K57" s="64">
        <f t="shared" si="3"/>
        <v>101.30117423040308</v>
      </c>
      <c r="L57" s="58"/>
      <c r="M57" s="58"/>
      <c r="Q57" s="2">
        <f>C31</f>
        <v>0.46600000000000003</v>
      </c>
      <c r="R57" s="2">
        <f t="shared" si="4"/>
        <v>0.46600000000000003</v>
      </c>
    </row>
    <row r="58" spans="1:30" ht="14.65" thickBot="1" x14ac:dyDescent="0.4">
      <c r="A58" s="22" t="str">
        <f>D8</f>
        <v>InfinP D5</v>
      </c>
      <c r="B58" s="19"/>
      <c r="C58" s="52">
        <f>D26</f>
        <v>0.46500000000000002</v>
      </c>
      <c r="D58" s="50">
        <f t="shared" si="1"/>
        <v>0.35966666666666669</v>
      </c>
      <c r="E58" s="59">
        <f t="shared" ref="E58" si="29">AVERAGE(D56:D58)</f>
        <v>0.35066666666666668</v>
      </c>
      <c r="F58" s="59">
        <f t="shared" ref="F58" si="30">STDEV(D56:D58)</f>
        <v>1.1532562594670807E-2</v>
      </c>
      <c r="G58" s="57">
        <f t="shared" si="2"/>
        <v>102.72929228816253</v>
      </c>
      <c r="H58" s="61">
        <f t="shared" ref="H58" si="31">AVERAGE(G56:G58)</f>
        <v>100.15867978419551</v>
      </c>
      <c r="I58" s="61">
        <f t="shared" ref="I58" si="32">STDEV(G56:G58)</f>
        <v>3.2939721787380978</v>
      </c>
      <c r="K58" s="65">
        <f t="shared" si="3"/>
        <v>102.72929228816253</v>
      </c>
      <c r="L58" s="61">
        <f t="shared" ref="L58" si="33">AVERAGE(K56:K58)</f>
        <v>100.15867978419551</v>
      </c>
      <c r="M58" s="61">
        <f t="shared" ref="M58" si="34">STDEV(K56:K58)</f>
        <v>3.2939721787380978</v>
      </c>
      <c r="O58" s="43">
        <f>TTEST($R$44:$R$61,C56:C58,2,3)</f>
        <v>0.94702625777909066</v>
      </c>
      <c r="P58" s="98" t="str">
        <f t="shared" ref="P58" si="35">IF(O58="","",IF(O58&lt;0.01,"**",IF(AND(O58&lt;0.05),"*","")))</f>
        <v/>
      </c>
      <c r="Q58" s="94">
        <f>D31</f>
        <v>0.45200000000000001</v>
      </c>
      <c r="R58" s="2">
        <f t="shared" si="4"/>
        <v>0.45200000000000001</v>
      </c>
    </row>
    <row r="59" spans="1:30" x14ac:dyDescent="0.35">
      <c r="A59" s="22" t="str">
        <f>E8</f>
        <v>InfinP D6</v>
      </c>
      <c r="B59" s="9"/>
      <c r="C59" s="87">
        <f>E26</f>
        <v>0.47100000000000003</v>
      </c>
      <c r="D59" s="49">
        <f t="shared" si="1"/>
        <v>0.3656666666666667</v>
      </c>
      <c r="E59" s="53"/>
      <c r="F59" s="53"/>
      <c r="G59" s="62">
        <f t="shared" si="2"/>
        <v>104.44303395747386</v>
      </c>
      <c r="H59" s="55"/>
      <c r="I59" s="55"/>
      <c r="K59" s="63">
        <f t="shared" si="3"/>
        <v>104.44303395747386</v>
      </c>
      <c r="L59" s="55"/>
      <c r="M59" s="55"/>
      <c r="Q59" s="2">
        <f>E31</f>
        <v>0.46300000000000002</v>
      </c>
      <c r="R59" s="2">
        <f t="shared" si="4"/>
        <v>0.46300000000000002</v>
      </c>
    </row>
    <row r="60" spans="1:30" x14ac:dyDescent="0.35">
      <c r="A60" s="22" t="str">
        <f>F8</f>
        <v>InfinP D6</v>
      </c>
      <c r="B60" s="44" t="str">
        <f t="shared" ref="B60" si="36">A60</f>
        <v>InfinP D6</v>
      </c>
      <c r="C60" s="47">
        <f>F26</f>
        <v>0.46700000000000003</v>
      </c>
      <c r="D60" s="50">
        <f t="shared" si="1"/>
        <v>0.36166666666666669</v>
      </c>
      <c r="E60" s="56"/>
      <c r="F60" s="56"/>
      <c r="G60" s="57">
        <f t="shared" si="2"/>
        <v>103.30053951126629</v>
      </c>
      <c r="H60" s="58"/>
      <c r="I60" s="58"/>
      <c r="K60" s="64">
        <f t="shared" si="3"/>
        <v>103.30053951126629</v>
      </c>
      <c r="L60" s="58"/>
      <c r="M60" s="58"/>
      <c r="Q60" s="2">
        <f>F31</f>
        <v>0.48299999999999998</v>
      </c>
      <c r="R60" s="2">
        <f t="shared" si="4"/>
        <v>0.48299999999999998</v>
      </c>
    </row>
    <row r="61" spans="1:30" ht="14.65" thickBot="1" x14ac:dyDescent="0.4">
      <c r="A61" s="22" t="str">
        <f>G8</f>
        <v>InfinP D6</v>
      </c>
      <c r="B61" s="10"/>
      <c r="C61" s="47">
        <f>G26</f>
        <v>0.47200000000000003</v>
      </c>
      <c r="D61" s="50">
        <f t="shared" si="1"/>
        <v>0.3666666666666667</v>
      </c>
      <c r="E61" s="59">
        <f t="shared" ref="E61" si="37">AVERAGE(D59:D61)</f>
        <v>0.36466666666666669</v>
      </c>
      <c r="F61" s="59">
        <f t="shared" ref="F61" si="38">STDEV(D59:D61)</f>
        <v>2.6457513110645929E-3</v>
      </c>
      <c r="G61" s="57">
        <f t="shared" si="2"/>
        <v>104.72865756902574</v>
      </c>
      <c r="H61" s="61">
        <f t="shared" ref="H61" si="39">AVERAGE(G59:G61)</f>
        <v>104.15741034592196</v>
      </c>
      <c r="I61" s="61">
        <f t="shared" ref="I61" si="40">STDEV(G59:G61)</f>
        <v>0.75568904473441656</v>
      </c>
      <c r="K61" s="65">
        <f t="shared" si="3"/>
        <v>104.72865756902574</v>
      </c>
      <c r="L61" s="61">
        <f t="shared" ref="L61" si="41">AVERAGE(K59:K61)</f>
        <v>104.15741034592196</v>
      </c>
      <c r="M61" s="61">
        <f t="shared" ref="M61" si="42">STDEV(K59:K61)</f>
        <v>0.75568904473441656</v>
      </c>
      <c r="O61" s="43">
        <f>TTEST($R$44:$R$61,C59:C61,2,3)</f>
        <v>3.6250102538835979E-3</v>
      </c>
      <c r="P61" s="98" t="str">
        <f t="shared" ref="P61" si="43">IF(O61="","",IF(O61&lt;0.01,"**",IF(AND(O61&lt;0.05),"*","")))</f>
        <v>**</v>
      </c>
      <c r="Q61" s="2">
        <f>G31</f>
        <v>0.46900000000000003</v>
      </c>
      <c r="R61" s="2">
        <f t="shared" si="4"/>
        <v>0.46900000000000003</v>
      </c>
    </row>
    <row r="62" spans="1:30" x14ac:dyDescent="0.35">
      <c r="A62" s="22" t="str">
        <f>H8</f>
        <v>InfinP D7</v>
      </c>
      <c r="B62" s="17"/>
      <c r="C62" s="63">
        <f>H26</f>
        <v>0.46600000000000003</v>
      </c>
      <c r="D62" s="51">
        <f t="shared" si="1"/>
        <v>0.36066666666666669</v>
      </c>
      <c r="E62" s="53"/>
      <c r="F62" s="53"/>
      <c r="G62" s="54">
        <f t="shared" si="2"/>
        <v>103.01491589971441</v>
      </c>
      <c r="H62" s="55"/>
      <c r="I62" s="55"/>
      <c r="K62" s="63">
        <f t="shared" si="3"/>
        <v>103.01491589971441</v>
      </c>
      <c r="L62" s="55"/>
      <c r="M62" s="55"/>
    </row>
    <row r="63" spans="1:30" x14ac:dyDescent="0.35">
      <c r="A63" s="22" t="str">
        <f>I8</f>
        <v>InfinP D7</v>
      </c>
      <c r="B63" s="18" t="str">
        <f t="shared" ref="B63" si="44">A63</f>
        <v>InfinP D7</v>
      </c>
      <c r="C63" s="50">
        <f>I26</f>
        <v>0.47499999999999998</v>
      </c>
      <c r="D63" s="50">
        <f t="shared" si="1"/>
        <v>0.36966666666666664</v>
      </c>
      <c r="E63" s="56"/>
      <c r="F63" s="56"/>
      <c r="G63" s="57">
        <f t="shared" si="2"/>
        <v>105.58552840368138</v>
      </c>
      <c r="H63" s="58"/>
      <c r="I63" s="58"/>
      <c r="K63" s="64">
        <f t="shared" si="3"/>
        <v>105.58552840368138</v>
      </c>
      <c r="L63" s="58"/>
      <c r="M63" s="58"/>
    </row>
    <row r="64" spans="1:30" ht="14.65" thickBot="1" x14ac:dyDescent="0.4">
      <c r="A64" s="22" t="str">
        <f>J8</f>
        <v>InfinP D7</v>
      </c>
      <c r="B64" s="19"/>
      <c r="C64" s="52">
        <f>J26</f>
        <v>0.47400000000000003</v>
      </c>
      <c r="D64" s="52">
        <f t="shared" si="1"/>
        <v>0.3686666666666667</v>
      </c>
      <c r="E64" s="59">
        <f t="shared" ref="E64" si="45">AVERAGE(D62:D64)</f>
        <v>0.36633333333333334</v>
      </c>
      <c r="F64" s="59">
        <f t="shared" ref="F64" si="46">STDEV(D62:D64)</f>
        <v>4.9328828623162327E-3</v>
      </c>
      <c r="G64" s="60">
        <f t="shared" si="2"/>
        <v>105.29990479212952</v>
      </c>
      <c r="H64" s="61">
        <f t="shared" ref="H64" si="47">AVERAGE(G62:G64)</f>
        <v>104.63344969850844</v>
      </c>
      <c r="I64" s="61">
        <f t="shared" ref="I64" si="48">STDEV(G62:G64)</f>
        <v>1.4089478184971764</v>
      </c>
      <c r="K64" s="65">
        <f t="shared" si="3"/>
        <v>105.29990479212952</v>
      </c>
      <c r="L64" s="61">
        <f t="shared" ref="L64" si="49">AVERAGE(K62:K64)</f>
        <v>104.63344969850844</v>
      </c>
      <c r="M64" s="61">
        <f t="shared" ref="M64" si="50">STDEV(K62:K64)</f>
        <v>1.4089478184971764</v>
      </c>
      <c r="O64" s="43">
        <f>TTEST($R$44:$R$61,C62:C64,2,3)</f>
        <v>6.6554449309669025E-3</v>
      </c>
      <c r="P64" s="98" t="str">
        <f t="shared" ref="P64" si="51">IF(O64="","",IF(O64&lt;0.01,"**",IF(AND(O64&lt;0.05),"*","")))</f>
        <v>**</v>
      </c>
    </row>
    <row r="65" spans="1:20" x14ac:dyDescent="0.35">
      <c r="A65" s="22" t="str">
        <f>K8</f>
        <v>InfinP D8</v>
      </c>
      <c r="B65" s="9"/>
      <c r="C65" s="62">
        <f>K26</f>
        <v>0.47</v>
      </c>
      <c r="D65" s="49">
        <f t="shared" si="1"/>
        <v>0.36466666666666664</v>
      </c>
      <c r="E65" s="53"/>
      <c r="F65" s="53"/>
      <c r="G65" s="62">
        <f t="shared" si="2"/>
        <v>104.15741034592195</v>
      </c>
      <c r="H65" s="55"/>
      <c r="I65" s="55"/>
      <c r="K65" s="63">
        <f t="shared" si="3"/>
        <v>104.15741034592195</v>
      </c>
      <c r="L65" s="55"/>
      <c r="M65" s="55"/>
    </row>
    <row r="66" spans="1:20" x14ac:dyDescent="0.35">
      <c r="A66" s="22" t="str">
        <f>L8</f>
        <v>InfinP D8</v>
      </c>
      <c r="B66" s="44" t="str">
        <f t="shared" ref="B66" si="52">A66</f>
        <v>InfinP D8</v>
      </c>
      <c r="C66" s="47">
        <f>L26</f>
        <v>0.47499999999999998</v>
      </c>
      <c r="D66" s="50">
        <f t="shared" si="1"/>
        <v>0.36966666666666664</v>
      </c>
      <c r="E66" s="56"/>
      <c r="F66" s="56"/>
      <c r="G66" s="57">
        <f t="shared" si="2"/>
        <v>105.58552840368138</v>
      </c>
      <c r="H66" s="58"/>
      <c r="I66" s="58"/>
      <c r="K66" s="64">
        <f t="shared" si="3"/>
        <v>105.58552840368138</v>
      </c>
      <c r="L66" s="58"/>
      <c r="M66" s="58"/>
    </row>
    <row r="67" spans="1:20" ht="14.65" thickBot="1" x14ac:dyDescent="0.4">
      <c r="A67" s="2" t="str">
        <f>M8</f>
        <v>InfinP D8</v>
      </c>
      <c r="B67" s="10"/>
      <c r="C67" s="47">
        <f>M26</f>
        <v>0.47</v>
      </c>
      <c r="D67" s="50">
        <f t="shared" si="1"/>
        <v>0.36466666666666664</v>
      </c>
      <c r="E67" s="59">
        <f t="shared" ref="E67" si="53">AVERAGE(D65:D67)</f>
        <v>0.36633333333333334</v>
      </c>
      <c r="F67" s="59">
        <f t="shared" ref="F67" si="54">STDEV(D65:D67)</f>
        <v>2.8867513459481316E-3</v>
      </c>
      <c r="G67" s="57">
        <f t="shared" si="2"/>
        <v>104.15741034592195</v>
      </c>
      <c r="H67" s="61">
        <f t="shared" ref="H67" si="55">AVERAGE(G65:G67)</f>
        <v>104.63344969850841</v>
      </c>
      <c r="I67" s="61">
        <f t="shared" ref="I67" si="56">STDEV(G65:G67)</f>
        <v>0.82452434508197481</v>
      </c>
      <c r="K67" s="65">
        <f t="shared" si="3"/>
        <v>104.15741034592195</v>
      </c>
      <c r="L67" s="61">
        <f t="shared" ref="L67" si="57">AVERAGE(K65:K67)</f>
        <v>104.63344969850841</v>
      </c>
      <c r="M67" s="61">
        <f t="shared" ref="M67" si="58">STDEV(K65:K67)</f>
        <v>0.82452434508197481</v>
      </c>
      <c r="O67" s="43">
        <f>TTEST($R$44:$R$61,C65:C67,2,3)</f>
        <v>1.7105431863006699E-3</v>
      </c>
      <c r="P67" s="98" t="str">
        <f t="shared" ref="P67" si="59">IF(O67="","",IF(O67&lt;0.01,"**",IF(AND(O67&lt;0.05),"*","")))</f>
        <v>**</v>
      </c>
      <c r="S67" s="2" t="s">
        <v>63</v>
      </c>
    </row>
    <row r="68" spans="1:20" x14ac:dyDescent="0.35">
      <c r="A68" s="22" t="str">
        <f>B10</f>
        <v>InfinE D1</v>
      </c>
      <c r="B68" s="17"/>
      <c r="C68" s="49">
        <f>B27</f>
        <v>0.46600000000000003</v>
      </c>
      <c r="D68" s="49">
        <f t="shared" si="1"/>
        <v>0.36066666666666669</v>
      </c>
      <c r="E68" s="53"/>
      <c r="F68" s="53"/>
      <c r="G68" s="62">
        <f t="shared" si="2"/>
        <v>103.01491589971441</v>
      </c>
      <c r="H68" s="55"/>
      <c r="I68" s="55"/>
      <c r="K68" s="63">
        <f t="shared" si="3"/>
        <v>103.01491589971441</v>
      </c>
      <c r="L68" s="55"/>
      <c r="M68" s="55"/>
    </row>
    <row r="69" spans="1:20" x14ac:dyDescent="0.35">
      <c r="A69" s="22" t="str">
        <f>C10</f>
        <v>InfinE D1</v>
      </c>
      <c r="B69" s="18" t="str">
        <f t="shared" ref="B69" si="60">A69</f>
        <v>InfinE D1</v>
      </c>
      <c r="C69" s="50">
        <f>C27</f>
        <v>0.47100000000000003</v>
      </c>
      <c r="D69" s="50">
        <f t="shared" si="1"/>
        <v>0.3656666666666667</v>
      </c>
      <c r="E69" s="56"/>
      <c r="F69" s="56"/>
      <c r="G69" s="57">
        <f t="shared" si="2"/>
        <v>104.44303395747386</v>
      </c>
      <c r="H69" s="58"/>
      <c r="I69" s="58"/>
      <c r="K69" s="64">
        <f t="shared" si="3"/>
        <v>104.44303395747386</v>
      </c>
      <c r="L69" s="58"/>
      <c r="M69" s="58"/>
    </row>
    <row r="70" spans="1:20" ht="14.65" thickBot="1" x14ac:dyDescent="0.4">
      <c r="A70" s="22" t="str">
        <f>D10</f>
        <v>InfinE D1</v>
      </c>
      <c r="B70" s="19"/>
      <c r="C70" s="65">
        <f>D27</f>
        <v>0.496</v>
      </c>
      <c r="D70" s="50">
        <f t="shared" si="1"/>
        <v>0.39066666666666666</v>
      </c>
      <c r="E70" s="59">
        <f t="shared" ref="E70" si="61">AVERAGE(D68:D70)</f>
        <v>0.37233333333333335</v>
      </c>
      <c r="F70" s="59">
        <f t="shared" ref="F70" si="62">STDEV(D68:D70)</f>
        <v>1.6072751268321573E-2</v>
      </c>
      <c r="G70" s="57">
        <f t="shared" si="2"/>
        <v>111.58362424627104</v>
      </c>
      <c r="H70" s="61">
        <f t="shared" ref="H70" si="63">AVERAGE(G68:G70)</f>
        <v>106.34719136781978</v>
      </c>
      <c r="I70" s="61">
        <f t="shared" ref="I70" si="64">STDEV(G68:G70)</f>
        <v>4.5907572648331962</v>
      </c>
      <c r="K70" s="65">
        <f t="shared" si="3"/>
        <v>111.58362424627104</v>
      </c>
      <c r="L70" s="61">
        <f t="shared" ref="L70" si="65">AVERAGE(K68:K70)</f>
        <v>106.34719136781978</v>
      </c>
      <c r="M70" s="61">
        <f t="shared" ref="M70" si="66">STDEV(K68:K70)</f>
        <v>4.5907572648331962</v>
      </c>
      <c r="O70" s="43">
        <f>TTEST($R$44:$R$61,C68:C70,2,3)</f>
        <v>0.12103676243976282</v>
      </c>
      <c r="P70" s="98" t="str">
        <f t="shared" ref="P70" si="67">IF(O70="","",IF(O70&lt;0.01,"**",IF(AND(O70&lt;0.05),"*","")))</f>
        <v/>
      </c>
      <c r="S70" s="43">
        <f>TTEST(C68:C70,C92:C94,2,3)</f>
        <v>0.32306889787804383</v>
      </c>
      <c r="T70" s="98" t="str">
        <f t="shared" ref="T70" si="68">IF(S70="","",IF(S70&lt;0.01,"**",IF(AND(S70&lt;0.05),"*","")))</f>
        <v/>
      </c>
    </row>
    <row r="71" spans="1:20" x14ac:dyDescent="0.35">
      <c r="A71" s="22" t="str">
        <f>E10</f>
        <v>InfinE D2</v>
      </c>
      <c r="B71" s="9"/>
      <c r="C71" s="47">
        <f>E27</f>
        <v>0.48199999999999998</v>
      </c>
      <c r="D71" s="51">
        <f t="shared" si="1"/>
        <v>0.37666666666666665</v>
      </c>
      <c r="E71" s="53"/>
      <c r="F71" s="53"/>
      <c r="G71" s="54">
        <f t="shared" si="2"/>
        <v>107.5848936845446</v>
      </c>
      <c r="H71" s="55"/>
      <c r="I71" s="55"/>
      <c r="K71" s="63">
        <f t="shared" si="3"/>
        <v>107.5848936845446</v>
      </c>
      <c r="L71" s="55"/>
      <c r="M71" s="55"/>
    </row>
    <row r="72" spans="1:20" x14ac:dyDescent="0.35">
      <c r="A72" s="22" t="str">
        <f>F10</f>
        <v>InfinE D2</v>
      </c>
      <c r="B72" s="44" t="str">
        <f t="shared" ref="B72" si="69">A72</f>
        <v>InfinE D2</v>
      </c>
      <c r="C72" s="47">
        <f>F27</f>
        <v>0.51400000000000001</v>
      </c>
      <c r="D72" s="50">
        <f t="shared" si="1"/>
        <v>0.40866666666666668</v>
      </c>
      <c r="E72" s="56"/>
      <c r="F72" s="56"/>
      <c r="G72" s="57">
        <f t="shared" si="2"/>
        <v>116.72484925420503</v>
      </c>
      <c r="H72" s="58"/>
      <c r="I72" s="58"/>
      <c r="K72" s="64">
        <f t="shared" si="3"/>
        <v>116.72484925420503</v>
      </c>
      <c r="L72" s="58"/>
      <c r="M72" s="58"/>
    </row>
    <row r="73" spans="1:20" ht="14.65" thickBot="1" x14ac:dyDescent="0.4">
      <c r="A73" s="22" t="str">
        <f>G10</f>
        <v>InfinE D2</v>
      </c>
      <c r="B73" s="10"/>
      <c r="C73" s="48">
        <f>G27</f>
        <v>0.49099999999999999</v>
      </c>
      <c r="D73" s="52">
        <f t="shared" si="1"/>
        <v>0.38566666666666666</v>
      </c>
      <c r="E73" s="59">
        <f t="shared" ref="E73" si="70">AVERAGE(D71:D73)</f>
        <v>0.39033333333333337</v>
      </c>
      <c r="F73" s="59">
        <f t="shared" ref="F73" si="71">STDEV(D71:D73)</f>
        <v>1.6502525059315432E-2</v>
      </c>
      <c r="G73" s="57">
        <f t="shared" si="2"/>
        <v>110.15550618851159</v>
      </c>
      <c r="H73" s="61">
        <f t="shared" ref="H73" si="72">AVERAGE(G71:G73)</f>
        <v>111.48841637575374</v>
      </c>
      <c r="I73" s="61">
        <f t="shared" ref="I73" si="73">STDEV(G71:G73)</f>
        <v>4.7135108071672107</v>
      </c>
      <c r="K73" s="65">
        <f t="shared" si="3"/>
        <v>110.15550618851159</v>
      </c>
      <c r="L73" s="61">
        <f t="shared" ref="L73" si="74">AVERAGE(K71:K73)</f>
        <v>111.48841637575374</v>
      </c>
      <c r="M73" s="61">
        <f t="shared" ref="M73" si="75">STDEV(K71:K73)</f>
        <v>4.7135108071672107</v>
      </c>
      <c r="O73" s="43">
        <f>TTEST($R$44:$R$61,C71:C73,2,3)</f>
        <v>3.4302710227769942E-2</v>
      </c>
      <c r="P73" s="98" t="str">
        <f t="shared" ref="P73" si="76">IF(O73="","",IF(O73&lt;0.01,"**",IF(AND(O73&lt;0.05),"*","")))</f>
        <v>*</v>
      </c>
      <c r="S73" s="43">
        <f>TTEST(C71:C73,C95:C97,2,3)</f>
        <v>0.11789372236887112</v>
      </c>
      <c r="T73" s="98" t="str">
        <f t="shared" ref="T73:T91" si="77">IF(S73="","",IF(S73&lt;0.01,"**",IF(AND(S73&lt;0.05),"*","")))</f>
        <v/>
      </c>
    </row>
    <row r="74" spans="1:20" x14ac:dyDescent="0.35">
      <c r="A74" s="22" t="str">
        <f>H10</f>
        <v>InfinE D3</v>
      </c>
      <c r="B74" s="17"/>
      <c r="C74" s="49">
        <f>H27</f>
        <v>0.47800000000000004</v>
      </c>
      <c r="D74" s="49">
        <f t="shared" si="1"/>
        <v>0.3726666666666667</v>
      </c>
      <c r="E74" s="53"/>
      <c r="F74" s="53"/>
      <c r="G74" s="63">
        <f t="shared" si="2"/>
        <v>106.44239923833707</v>
      </c>
      <c r="H74" s="55"/>
      <c r="I74" s="55"/>
      <c r="K74" s="63">
        <f t="shared" si="3"/>
        <v>106.44239923833707</v>
      </c>
      <c r="L74" s="55"/>
      <c r="M74" s="55"/>
    </row>
    <row r="75" spans="1:20" x14ac:dyDescent="0.35">
      <c r="A75" s="22" t="str">
        <f>I10</f>
        <v>InfinE D3</v>
      </c>
      <c r="B75" s="18" t="str">
        <f t="shared" ref="B75" si="78">A75</f>
        <v>InfinE D3</v>
      </c>
      <c r="C75" s="50">
        <f>I27</f>
        <v>0.47600000000000003</v>
      </c>
      <c r="D75" s="50">
        <f t="shared" si="1"/>
        <v>0.3706666666666667</v>
      </c>
      <c r="E75" s="56"/>
      <c r="F75" s="56"/>
      <c r="G75" s="64">
        <f t="shared" si="2"/>
        <v>105.87115201523329</v>
      </c>
      <c r="H75" s="58"/>
      <c r="I75" s="58"/>
      <c r="K75" s="64">
        <f t="shared" si="3"/>
        <v>105.87115201523329</v>
      </c>
      <c r="L75" s="58"/>
      <c r="M75" s="58"/>
    </row>
    <row r="76" spans="1:20" ht="14.65" thickBot="1" x14ac:dyDescent="0.4">
      <c r="A76" s="22" t="str">
        <f>J10</f>
        <v>InfinE D3</v>
      </c>
      <c r="B76" s="19"/>
      <c r="C76" s="52">
        <f>J27</f>
        <v>0.47499999999999998</v>
      </c>
      <c r="D76" s="50">
        <f t="shared" si="1"/>
        <v>0.36966666666666664</v>
      </c>
      <c r="E76" s="59">
        <f t="shared" ref="E76" si="79">AVERAGE(D74:D76)</f>
        <v>0.371</v>
      </c>
      <c r="F76" s="59">
        <f t="shared" ref="F76" si="80">STDEV(D74:D76)</f>
        <v>1.5275252316519722E-3</v>
      </c>
      <c r="G76" s="65">
        <f t="shared" si="2"/>
        <v>105.58552840368138</v>
      </c>
      <c r="H76" s="61">
        <f t="shared" ref="H76" si="81">AVERAGE(G74:G76)</f>
        <v>105.96635988575059</v>
      </c>
      <c r="I76" s="61">
        <f t="shared" ref="I76" si="82">STDEV(G74:G76)</f>
        <v>0.43629727340107738</v>
      </c>
      <c r="J76" s="6"/>
      <c r="K76" s="65">
        <f t="shared" si="3"/>
        <v>105.58552840368138</v>
      </c>
      <c r="L76" s="61">
        <f t="shared" ref="L76" si="83">AVERAGE(K74:K76)</f>
        <v>105.96635988575059</v>
      </c>
      <c r="M76" s="61">
        <f t="shared" ref="M76" si="84">STDEV(K74:K76)</f>
        <v>0.43629727340107738</v>
      </c>
      <c r="O76" s="43">
        <f>TTEST($R$44:$R$61,C74:C76,2,3)</f>
        <v>9.5610007573763273E-5</v>
      </c>
      <c r="P76" s="98" t="str">
        <f t="shared" ref="P76" si="85">IF(O76="","",IF(O76&lt;0.01,"**",IF(AND(O76&lt;0.05),"*","")))</f>
        <v>**</v>
      </c>
      <c r="S76" s="43">
        <f>TTEST(C74:C76,C98:C100,2,3)</f>
        <v>1.0239456354343866E-2</v>
      </c>
      <c r="T76" s="98" t="str">
        <f t="shared" si="77"/>
        <v>*</v>
      </c>
    </row>
    <row r="77" spans="1:20" x14ac:dyDescent="0.35">
      <c r="A77" s="2" t="str">
        <f>K10</f>
        <v>InfinE D4</v>
      </c>
      <c r="B77" s="9"/>
      <c r="C77" s="87">
        <f>K27</f>
        <v>0.49</v>
      </c>
      <c r="D77" s="49">
        <f t="shared" si="1"/>
        <v>0.38466666666666666</v>
      </c>
      <c r="E77" s="53"/>
      <c r="F77" s="53"/>
      <c r="G77" s="62">
        <f t="shared" si="2"/>
        <v>109.86988257695971</v>
      </c>
      <c r="H77" s="55"/>
      <c r="I77" s="55"/>
      <c r="J77" s="6"/>
      <c r="K77" s="63">
        <f t="shared" si="3"/>
        <v>109.86988257695971</v>
      </c>
      <c r="L77" s="55"/>
      <c r="M77" s="55"/>
    </row>
    <row r="78" spans="1:20" x14ac:dyDescent="0.35">
      <c r="A78" s="22" t="str">
        <f>L10</f>
        <v>InfinE D4</v>
      </c>
      <c r="B78" s="44" t="str">
        <f t="shared" ref="B78" si="86">A78</f>
        <v>InfinE D4</v>
      </c>
      <c r="C78" s="47">
        <f>L27</f>
        <v>0.48599999999999999</v>
      </c>
      <c r="D78" s="50">
        <f t="shared" si="1"/>
        <v>0.38066666666666665</v>
      </c>
      <c r="E78" s="56"/>
      <c r="F78" s="56"/>
      <c r="G78" s="57">
        <f t="shared" si="2"/>
        <v>108.72738813075216</v>
      </c>
      <c r="H78" s="58"/>
      <c r="I78" s="58"/>
      <c r="J78" s="6"/>
      <c r="K78" s="64">
        <f t="shared" si="3"/>
        <v>108.72738813075216</v>
      </c>
      <c r="L78" s="58"/>
      <c r="M78" s="58"/>
    </row>
    <row r="79" spans="1:20" ht="14.65" thickBot="1" x14ac:dyDescent="0.4">
      <c r="A79" s="22" t="str">
        <f>M10</f>
        <v>InfinE D4</v>
      </c>
      <c r="B79" s="10"/>
      <c r="C79" s="47">
        <f>M27</f>
        <v>0.48699999999999999</v>
      </c>
      <c r="D79" s="50">
        <f t="shared" si="1"/>
        <v>0.38166666666666665</v>
      </c>
      <c r="E79" s="59">
        <f t="shared" ref="E79" si="87">AVERAGE(D77:D79)</f>
        <v>0.38233333333333336</v>
      </c>
      <c r="F79" s="59">
        <f t="shared" ref="F79" si="88">STDEV(D77:D79)</f>
        <v>2.0816659994661348E-3</v>
      </c>
      <c r="G79" s="57">
        <f t="shared" si="2"/>
        <v>109.01301174230404</v>
      </c>
      <c r="H79" s="61">
        <f t="shared" ref="H79" si="89">AVERAGE(G77:G79)</f>
        <v>109.20342748333864</v>
      </c>
      <c r="I79" s="61">
        <f t="shared" ref="I79" si="90">STDEV(G77:G79)</f>
        <v>0.59457296081228694</v>
      </c>
      <c r="J79" s="6"/>
      <c r="K79" s="65">
        <f t="shared" si="3"/>
        <v>109.01301174230404</v>
      </c>
      <c r="L79" s="61">
        <f t="shared" ref="L79" si="91">AVERAGE(K77:K79)</f>
        <v>109.20342748333864</v>
      </c>
      <c r="M79" s="61">
        <f t="shared" ref="M79" si="92">STDEV(K77:K79)</f>
        <v>0.59457296081228694</v>
      </c>
      <c r="O79" s="43">
        <f>TTEST($R$44:$R$61,C77:C79,2,3)</f>
        <v>4.3411560644475802E-7</v>
      </c>
      <c r="P79" s="98" t="str">
        <f t="shared" ref="P79" si="93">IF(O79="","",IF(O79&lt;0.01,"**",IF(AND(O79&lt;0.05),"*","")))</f>
        <v>**</v>
      </c>
      <c r="S79" s="43">
        <f>TTEST(C77:C79,C101:C103,2,3)</f>
        <v>9.0192941641844231E-5</v>
      </c>
      <c r="T79" s="98" t="str">
        <f t="shared" si="77"/>
        <v>**</v>
      </c>
    </row>
    <row r="80" spans="1:20" x14ac:dyDescent="0.35">
      <c r="A80" s="2" t="str">
        <f>B12</f>
        <v>InfinE D5</v>
      </c>
      <c r="B80" s="17"/>
      <c r="C80" s="49">
        <f>B28</f>
        <v>0.47499999999999998</v>
      </c>
      <c r="D80" s="51">
        <f t="shared" si="1"/>
        <v>0.36966666666666664</v>
      </c>
      <c r="E80" s="53"/>
      <c r="F80" s="53"/>
      <c r="G80" s="54">
        <f t="shared" si="2"/>
        <v>105.58552840368138</v>
      </c>
      <c r="H80" s="55"/>
      <c r="I80" s="55"/>
      <c r="J80" s="6"/>
      <c r="K80" s="63">
        <f t="shared" si="3"/>
        <v>105.58552840368138</v>
      </c>
      <c r="L80" s="55"/>
      <c r="M80" s="55"/>
    </row>
    <row r="81" spans="1:20" x14ac:dyDescent="0.35">
      <c r="A81" s="22" t="str">
        <f>C12</f>
        <v>InfinE D5</v>
      </c>
      <c r="B81" s="18" t="str">
        <f t="shared" ref="B81" si="94">A81</f>
        <v>InfinE D5</v>
      </c>
      <c r="C81" s="50">
        <f>C28</f>
        <v>0.495</v>
      </c>
      <c r="D81" s="50">
        <f t="shared" si="1"/>
        <v>0.38966666666666666</v>
      </c>
      <c r="E81" s="56"/>
      <c r="F81" s="56"/>
      <c r="G81" s="57">
        <f t="shared" si="2"/>
        <v>111.29800063471916</v>
      </c>
      <c r="H81" s="58"/>
      <c r="I81" s="58"/>
      <c r="J81" s="6"/>
      <c r="K81" s="64">
        <f t="shared" si="3"/>
        <v>111.29800063471916</v>
      </c>
      <c r="L81" s="58"/>
      <c r="M81" s="58"/>
    </row>
    <row r="82" spans="1:20" ht="14.65" thickBot="1" x14ac:dyDescent="0.4">
      <c r="A82" s="22" t="str">
        <f>D12</f>
        <v>InfinE D5</v>
      </c>
      <c r="B82" s="19"/>
      <c r="C82" s="52">
        <f>D28</f>
        <v>0.47900000000000004</v>
      </c>
      <c r="D82" s="52">
        <f t="shared" si="1"/>
        <v>0.3736666666666667</v>
      </c>
      <c r="E82" s="59">
        <f t="shared" ref="E82" si="95">AVERAGE(D80:D82)</f>
        <v>0.37766666666666665</v>
      </c>
      <c r="F82" s="59">
        <f t="shared" ref="F82" si="96">STDEV(D80:D82)</f>
        <v>1.0583005244258361E-2</v>
      </c>
      <c r="G82" s="60">
        <f t="shared" si="2"/>
        <v>106.72802284988896</v>
      </c>
      <c r="H82" s="61">
        <f t="shared" ref="H82" si="97">AVERAGE(G80:G82)</f>
        <v>107.87051729609648</v>
      </c>
      <c r="I82" s="61">
        <f t="shared" ref="I82" si="98">STDEV(G80:G82)</f>
        <v>3.0227561789376498</v>
      </c>
      <c r="J82" s="6"/>
      <c r="K82" s="65">
        <f t="shared" si="3"/>
        <v>106.72802284988896</v>
      </c>
      <c r="L82" s="61">
        <f t="shared" ref="L82" si="99">AVERAGE(K80:K82)</f>
        <v>107.87051729609648</v>
      </c>
      <c r="M82" s="61">
        <f t="shared" ref="M82" si="100">STDEV(K80:K82)</f>
        <v>3.0227561789376498</v>
      </c>
      <c r="O82" s="43">
        <f>TTEST($R$44:$R$61,C80:C82,2,3)</f>
        <v>1.9035341704699671E-2</v>
      </c>
      <c r="P82" s="98" t="str">
        <f t="shared" ref="P82" si="101">IF(O82="","",IF(O82&lt;0.01,"**",IF(AND(O82&lt;0.05),"*","")))</f>
        <v>*</v>
      </c>
      <c r="S82" s="43">
        <f>TTEST(C80:C82,C104:C106,2,3)</f>
        <v>0.91826689304177855</v>
      </c>
      <c r="T82" s="98" t="str">
        <f t="shared" si="77"/>
        <v/>
      </c>
    </row>
    <row r="83" spans="1:20" x14ac:dyDescent="0.35">
      <c r="A83" s="22" t="str">
        <f>E12</f>
        <v>InfinE D6</v>
      </c>
      <c r="B83" s="9"/>
      <c r="C83" s="87">
        <f>E28</f>
        <v>0.52100000000000002</v>
      </c>
      <c r="D83" s="49">
        <f>C83-$O$27</f>
        <v>0.41566666666666668</v>
      </c>
      <c r="E83" s="53"/>
      <c r="F83" s="53"/>
      <c r="G83" s="62">
        <f>(D83/$O$24)*100</f>
        <v>118.72421453506826</v>
      </c>
      <c r="H83" s="55"/>
      <c r="I83" s="55"/>
      <c r="J83" s="96"/>
      <c r="K83" s="63"/>
      <c r="L83" s="55"/>
      <c r="M83" s="55"/>
    </row>
    <row r="84" spans="1:20" x14ac:dyDescent="0.35">
      <c r="A84" s="22" t="str">
        <f>F12</f>
        <v>InfinE D6</v>
      </c>
      <c r="B84" s="44" t="str">
        <f t="shared" ref="B84" si="102">A84</f>
        <v>InfinE D6</v>
      </c>
      <c r="C84" s="47">
        <f>F28</f>
        <v>0.48799999999999999</v>
      </c>
      <c r="D84" s="50">
        <f t="shared" si="1"/>
        <v>0.38266666666666665</v>
      </c>
      <c r="E84" s="56"/>
      <c r="F84" s="56"/>
      <c r="G84" s="57">
        <f t="shared" si="2"/>
        <v>109.29863535385593</v>
      </c>
      <c r="H84" s="58"/>
      <c r="I84" s="58"/>
      <c r="J84" s="96">
        <f t="shared" ref="J84:J88" si="103">C84</f>
        <v>0.48799999999999999</v>
      </c>
      <c r="K84" s="64">
        <f t="shared" si="3"/>
        <v>109.29863535385593</v>
      </c>
      <c r="L84" s="58"/>
      <c r="M84" s="58"/>
    </row>
    <row r="85" spans="1:20" ht="14.65" thickBot="1" x14ac:dyDescent="0.4">
      <c r="A85" s="22" t="str">
        <f>G12</f>
        <v>InfinE D6</v>
      </c>
      <c r="B85" s="10"/>
      <c r="C85" s="47">
        <f>G28</f>
        <v>0.47300000000000003</v>
      </c>
      <c r="D85" s="50">
        <f t="shared" si="1"/>
        <v>0.3676666666666667</v>
      </c>
      <c r="E85" s="59">
        <f t="shared" ref="E85" si="104">AVERAGE(D83:D85)</f>
        <v>0.38866666666666666</v>
      </c>
      <c r="F85" s="59">
        <f t="shared" ref="F85" si="105">STDEV(D83:D85)</f>
        <v>2.4556058315617347E-2</v>
      </c>
      <c r="G85" s="57">
        <f t="shared" si="2"/>
        <v>105.01428118057763</v>
      </c>
      <c r="H85" s="61">
        <f t="shared" ref="H85" si="106">AVERAGE(G83:G85)</f>
        <v>111.01237702316728</v>
      </c>
      <c r="I85" s="61">
        <f t="shared" ref="I85" si="107">STDEV(G83:G85)</f>
        <v>7.0137900615854045</v>
      </c>
      <c r="J85" s="96">
        <f t="shared" si="103"/>
        <v>0.47300000000000003</v>
      </c>
      <c r="K85" s="65">
        <f t="shared" si="3"/>
        <v>105.01428118057763</v>
      </c>
      <c r="L85" s="61">
        <f t="shared" ref="L85" si="108">AVERAGE(K83:K85)</f>
        <v>107.15645826721678</v>
      </c>
      <c r="M85" s="61">
        <f t="shared" ref="M85" si="109">STDEV(K83:K85)</f>
        <v>3.0294958889299726</v>
      </c>
      <c r="O85" s="43">
        <f>TTEST($R$44:$R$61,J83:J85,2,3)</f>
        <v>0.12132907493701275</v>
      </c>
      <c r="P85" s="98" t="str">
        <f t="shared" ref="P85" si="110">IF(O85="","",IF(O85&lt;0.01,"**",IF(AND(O85&lt;0.05),"*","")))</f>
        <v/>
      </c>
      <c r="S85" s="43">
        <f>TTEST(J83:J85,C107:C109,2,3)</f>
        <v>0.70232301505265204</v>
      </c>
      <c r="T85" s="98" t="str">
        <f t="shared" si="77"/>
        <v/>
      </c>
    </row>
    <row r="86" spans="1:20" x14ac:dyDescent="0.35">
      <c r="A86" s="22" t="str">
        <f>H12</f>
        <v>InfinE D7</v>
      </c>
      <c r="B86" s="17"/>
      <c r="C86" s="49">
        <f>H28</f>
        <v>0.45900000000000002</v>
      </c>
      <c r="D86" s="49">
        <f t="shared" si="1"/>
        <v>0.35366666666666668</v>
      </c>
      <c r="E86" s="53"/>
      <c r="F86" s="53"/>
      <c r="G86" s="62">
        <f t="shared" si="2"/>
        <v>101.01555061885119</v>
      </c>
      <c r="H86" s="55"/>
      <c r="I86" s="55"/>
      <c r="J86" s="96">
        <f t="shared" si="103"/>
        <v>0.45900000000000002</v>
      </c>
      <c r="K86" s="63">
        <f t="shared" si="3"/>
        <v>101.01555061885119</v>
      </c>
      <c r="L86" s="55"/>
      <c r="M86" s="55"/>
    </row>
    <row r="87" spans="1:20" x14ac:dyDescent="0.35">
      <c r="A87" s="22" t="str">
        <f>I12</f>
        <v>InfinE D7</v>
      </c>
      <c r="B87" s="18" t="str">
        <f t="shared" ref="B87" si="111">A87</f>
        <v>InfinE D7</v>
      </c>
      <c r="C87" s="64">
        <f>I28</f>
        <v>0.52400000000000002</v>
      </c>
      <c r="D87" s="50">
        <f t="shared" si="1"/>
        <v>0.41866666666666669</v>
      </c>
      <c r="E87" s="56"/>
      <c r="F87" s="56"/>
      <c r="G87" s="57">
        <f t="shared" si="2"/>
        <v>119.58108536972394</v>
      </c>
      <c r="H87" s="58"/>
      <c r="I87" s="58"/>
      <c r="J87" s="96"/>
      <c r="K87" s="64"/>
      <c r="L87" s="58"/>
      <c r="M87" s="58"/>
    </row>
    <row r="88" spans="1:20" ht="14.65" thickBot="1" x14ac:dyDescent="0.4">
      <c r="A88" s="22" t="str">
        <f>J12</f>
        <v>InfinE D7</v>
      </c>
      <c r="B88" s="19"/>
      <c r="C88" s="52">
        <f>J28</f>
        <v>0.47400000000000003</v>
      </c>
      <c r="D88" s="50">
        <f t="shared" si="1"/>
        <v>0.3686666666666667</v>
      </c>
      <c r="E88" s="59">
        <f t="shared" ref="E88" si="112">AVERAGE(D86:D88)</f>
        <v>0.38033333333333336</v>
      </c>
      <c r="F88" s="59">
        <f t="shared" ref="F88" si="113">STDEV(D86:D88)</f>
        <v>3.4034296427770228E-2</v>
      </c>
      <c r="G88" s="57">
        <f t="shared" si="2"/>
        <v>105.29990479212952</v>
      </c>
      <c r="H88" s="61">
        <f t="shared" ref="H88" si="114">AVERAGE(G86:G88)</f>
        <v>108.63218026023488</v>
      </c>
      <c r="I88" s="61">
        <f t="shared" ref="I88" si="115">STDEV(G86:G88)</f>
        <v>9.7209986623272648</v>
      </c>
      <c r="J88" s="96">
        <f t="shared" si="103"/>
        <v>0.47400000000000003</v>
      </c>
      <c r="K88" s="65">
        <f t="shared" si="3"/>
        <v>105.29990479212952</v>
      </c>
      <c r="L88" s="61">
        <f t="shared" ref="L88" si="116">AVERAGE(K86:K88)</f>
        <v>103.15772770549036</v>
      </c>
      <c r="M88" s="61">
        <f t="shared" ref="M88" si="117">STDEV(K86:K88)</f>
        <v>3.0294958889299921</v>
      </c>
      <c r="O88" s="43">
        <f>TTEST($R$44:$R$61,J86:J88,2,3)</f>
        <v>0.34542774435503687</v>
      </c>
      <c r="P88" s="98" t="str">
        <f t="shared" ref="P88" si="118">IF(O88="","",IF(O88&lt;0.01,"**",IF(AND(O88&lt;0.05),"*","")))</f>
        <v/>
      </c>
      <c r="S88" s="43">
        <f>TTEST(J86:J88,C110:C112,2,3)</f>
        <v>0.90491074567382923</v>
      </c>
      <c r="T88" s="98" t="str">
        <f t="shared" si="77"/>
        <v/>
      </c>
    </row>
    <row r="89" spans="1:20" x14ac:dyDescent="0.35">
      <c r="A89" s="22" t="str">
        <f>K12</f>
        <v>InfinE D8</v>
      </c>
      <c r="B89" s="9"/>
      <c r="C89" s="47">
        <f>K28</f>
        <v>0.48299999999999998</v>
      </c>
      <c r="D89" s="51">
        <f t="shared" si="1"/>
        <v>0.37766666666666665</v>
      </c>
      <c r="E89" s="53"/>
      <c r="F89" s="53"/>
      <c r="G89" s="54">
        <f t="shared" si="2"/>
        <v>107.87051729609649</v>
      </c>
      <c r="H89" s="55"/>
      <c r="I89" s="55"/>
      <c r="J89" s="6"/>
      <c r="K89" s="63">
        <f t="shared" si="3"/>
        <v>107.87051729609649</v>
      </c>
      <c r="L89" s="55"/>
      <c r="M89" s="55"/>
    </row>
    <row r="90" spans="1:20" x14ac:dyDescent="0.35">
      <c r="A90" s="22" t="str">
        <f>L12</f>
        <v>InfinE D8</v>
      </c>
      <c r="B90" s="44" t="str">
        <f t="shared" ref="B90" si="119">A90</f>
        <v>InfinE D8</v>
      </c>
      <c r="C90" s="47">
        <f>L28</f>
        <v>0.47800000000000004</v>
      </c>
      <c r="D90" s="50">
        <f t="shared" si="1"/>
        <v>0.3726666666666667</v>
      </c>
      <c r="E90" s="56"/>
      <c r="F90" s="56"/>
      <c r="G90" s="57">
        <f t="shared" si="2"/>
        <v>106.44239923833707</v>
      </c>
      <c r="H90" s="58"/>
      <c r="I90" s="58"/>
      <c r="J90" s="6"/>
      <c r="K90" s="64">
        <f t="shared" si="3"/>
        <v>106.44239923833707</v>
      </c>
      <c r="L90" s="58"/>
      <c r="M90" s="58"/>
    </row>
    <row r="91" spans="1:20" ht="14.65" thickBot="1" x14ac:dyDescent="0.4">
      <c r="A91" s="22" t="str">
        <f>M12</f>
        <v>InfinE D8</v>
      </c>
      <c r="B91" s="10"/>
      <c r="C91" s="60">
        <f>M28</f>
        <v>0.46300000000000002</v>
      </c>
      <c r="D91" s="52">
        <f t="shared" si="1"/>
        <v>0.35766666666666669</v>
      </c>
      <c r="E91" s="59">
        <f t="shared" ref="E91" si="120">AVERAGE(D89:D91)</f>
        <v>0.36933333333333335</v>
      </c>
      <c r="F91" s="59">
        <f t="shared" ref="F91" si="121">STDEV(D89:D91)</f>
        <v>1.0408329997330651E-2</v>
      </c>
      <c r="G91" s="60">
        <f t="shared" si="2"/>
        <v>102.15804506505874</v>
      </c>
      <c r="H91" s="61">
        <f t="shared" ref="H91" si="122">AVERAGE(G89:G91)</f>
        <v>105.49032053316409</v>
      </c>
      <c r="I91" s="61">
        <f t="shared" ref="I91" si="123">STDEV(G89:G91)</f>
        <v>2.9728648040614352</v>
      </c>
      <c r="J91" s="6"/>
      <c r="K91" s="65">
        <f t="shared" si="3"/>
        <v>102.15804506505874</v>
      </c>
      <c r="L91" s="61">
        <f t="shared" ref="L91" si="124">AVERAGE(K89:K91)</f>
        <v>105.49032053316409</v>
      </c>
      <c r="M91" s="61">
        <f t="shared" ref="M91" si="125">STDEV(K89:K91)</f>
        <v>2.9728648040614352</v>
      </c>
      <c r="O91" s="43">
        <f>TTEST($R$44:$R$61,C89:C91,2,3)</f>
        <v>5.4743530841468692E-2</v>
      </c>
      <c r="P91" s="98" t="str">
        <f t="shared" ref="P91" si="126">IF(O91="","",IF(O91&lt;0.01,"**",IF(AND(O91&lt;0.05),"*","")))</f>
        <v/>
      </c>
      <c r="S91" s="43">
        <f>TTEST(C89:C91,C113:C115,2,3)</f>
        <v>0.33187188903073411</v>
      </c>
      <c r="T91" s="98" t="str">
        <f t="shared" si="77"/>
        <v/>
      </c>
    </row>
    <row r="92" spans="1:20" x14ac:dyDescent="0.35">
      <c r="A92" s="2" t="str">
        <f>B14</f>
        <v>EtOH 1</v>
      </c>
      <c r="B92" s="17"/>
      <c r="C92" s="49">
        <f>B29</f>
        <v>0.45200000000000001</v>
      </c>
      <c r="D92" s="49">
        <f t="shared" si="1"/>
        <v>0.34666666666666668</v>
      </c>
      <c r="E92" s="53"/>
      <c r="F92" s="53"/>
      <c r="G92" s="62">
        <f t="shared" si="2"/>
        <v>99.016185337987963</v>
      </c>
      <c r="H92" s="55"/>
      <c r="I92" s="55"/>
      <c r="J92" s="6"/>
      <c r="K92" s="63">
        <f t="shared" si="3"/>
        <v>99.016185337987963</v>
      </c>
      <c r="L92" s="55"/>
      <c r="M92" s="55"/>
    </row>
    <row r="93" spans="1:20" x14ac:dyDescent="0.35">
      <c r="A93" s="22" t="str">
        <f>C14</f>
        <v>EtOH 1</v>
      </c>
      <c r="B93" s="18" t="str">
        <f t="shared" ref="B93" si="127">A93</f>
        <v>EtOH 1</v>
      </c>
      <c r="C93" s="50">
        <f>C29</f>
        <v>0.47400000000000003</v>
      </c>
      <c r="D93" s="50">
        <f t="shared" si="1"/>
        <v>0.3686666666666667</v>
      </c>
      <c r="E93" s="56"/>
      <c r="F93" s="56"/>
      <c r="G93" s="57">
        <f t="shared" si="2"/>
        <v>105.29990479212952</v>
      </c>
      <c r="H93" s="58"/>
      <c r="I93" s="58"/>
      <c r="J93" s="6"/>
      <c r="K93" s="64">
        <f t="shared" si="3"/>
        <v>105.29990479212952</v>
      </c>
      <c r="L93" s="58"/>
      <c r="M93" s="58"/>
    </row>
    <row r="94" spans="1:20" ht="14.65" thickBot="1" x14ac:dyDescent="0.4">
      <c r="A94" s="22" t="str">
        <f>D14</f>
        <v>EtOH 1</v>
      </c>
      <c r="B94" s="19"/>
      <c r="C94" s="52">
        <f>D29</f>
        <v>0.46800000000000003</v>
      </c>
      <c r="D94" s="50">
        <f t="shared" si="1"/>
        <v>0.36266666666666669</v>
      </c>
      <c r="E94" s="59">
        <f t="shared" ref="E94" si="128">AVERAGE(D92:D94)</f>
        <v>0.35933333333333334</v>
      </c>
      <c r="F94" s="59">
        <f t="shared" ref="F94" si="129">STDEV(D92:D94)</f>
        <v>1.1372481406154664E-2</v>
      </c>
      <c r="G94" s="57">
        <f t="shared" si="2"/>
        <v>103.58616312281819</v>
      </c>
      <c r="H94" s="61">
        <f t="shared" ref="H94" si="130">AVERAGE(G92:G94)</f>
        <v>102.63408441764523</v>
      </c>
      <c r="I94" s="61">
        <f t="shared" ref="I94" si="131">STDEV(G92:G94)</f>
        <v>3.2482492115325989</v>
      </c>
      <c r="J94" s="6"/>
      <c r="K94" s="65">
        <f t="shared" si="3"/>
        <v>103.58616312281819</v>
      </c>
      <c r="L94" s="61">
        <f t="shared" ref="L94" si="132">AVERAGE(K92:K94)</f>
        <v>102.63408441764523</v>
      </c>
      <c r="M94" s="61">
        <f t="shared" ref="M94" si="133">STDEV(K92:K94)</f>
        <v>3.2482492115325989</v>
      </c>
      <c r="O94" s="43">
        <f>TTEST($R$44:$R$61,C92:C94,2,3)</f>
        <v>0.30278189688185975</v>
      </c>
      <c r="P94" s="98" t="str">
        <f t="shared" ref="P94" si="134">IF(O94="","",IF(O94&lt;0.01,"**",IF(AND(O94&lt;0.05),"*","")))</f>
        <v/>
      </c>
    </row>
    <row r="95" spans="1:20" x14ac:dyDescent="0.35">
      <c r="A95" s="22" t="str">
        <f>E14</f>
        <v>EtOH 2</v>
      </c>
      <c r="B95" s="9"/>
      <c r="C95" s="87">
        <f>E29</f>
        <v>0.47200000000000003</v>
      </c>
      <c r="D95" s="49">
        <f t="shared" si="1"/>
        <v>0.3666666666666667</v>
      </c>
      <c r="E95" s="53"/>
      <c r="F95" s="53"/>
      <c r="G95" s="62">
        <f t="shared" si="2"/>
        <v>104.72865756902574</v>
      </c>
      <c r="H95" s="55"/>
      <c r="I95" s="55"/>
      <c r="J95" s="6"/>
      <c r="K95" s="63">
        <f t="shared" si="3"/>
        <v>104.72865756902574</v>
      </c>
      <c r="L95" s="55"/>
      <c r="M95" s="55"/>
    </row>
    <row r="96" spans="1:20" x14ac:dyDescent="0.35">
      <c r="A96" s="22" t="str">
        <f>F14</f>
        <v>EtOH 2</v>
      </c>
      <c r="B96" s="44" t="str">
        <f t="shared" ref="B96" si="135">A96</f>
        <v>EtOH 2</v>
      </c>
      <c r="C96" s="47">
        <f>F29</f>
        <v>0.48299999999999998</v>
      </c>
      <c r="D96" s="50">
        <f t="shared" si="1"/>
        <v>0.37766666666666665</v>
      </c>
      <c r="E96" s="56"/>
      <c r="F96" s="56"/>
      <c r="G96" s="57">
        <f t="shared" si="2"/>
        <v>107.87051729609649</v>
      </c>
      <c r="H96" s="58"/>
      <c r="I96" s="58"/>
      <c r="J96" s="6"/>
      <c r="K96" s="64">
        <f t="shared" si="3"/>
        <v>107.87051729609649</v>
      </c>
      <c r="L96" s="58"/>
      <c r="M96" s="58"/>
    </row>
    <row r="97" spans="1:16" ht="14.65" thickBot="1" x14ac:dyDescent="0.4">
      <c r="A97" s="22" t="str">
        <f>G14</f>
        <v>EtOH 2</v>
      </c>
      <c r="B97" s="10"/>
      <c r="C97" s="57">
        <f>G29</f>
        <v>0.46100000000000002</v>
      </c>
      <c r="D97" s="50">
        <f t="shared" si="1"/>
        <v>0.35566666666666669</v>
      </c>
      <c r="E97" s="59">
        <f t="shared" ref="E97" si="136">AVERAGE(D95:D97)</f>
        <v>0.3666666666666667</v>
      </c>
      <c r="F97" s="59">
        <f t="shared" ref="F97" si="137">STDEV(D95:D97)</f>
        <v>1.0999999999999982E-2</v>
      </c>
      <c r="G97" s="57">
        <f t="shared" si="2"/>
        <v>101.58679784195496</v>
      </c>
      <c r="H97" s="61">
        <f t="shared" ref="H97" si="138">AVERAGE(G95:G97)</f>
        <v>104.72865756902574</v>
      </c>
      <c r="I97" s="61">
        <f t="shared" ref="I97" si="139">STDEV(G95:G97)</f>
        <v>3.1418597270707664</v>
      </c>
      <c r="J97" s="6"/>
      <c r="K97" s="65">
        <f t="shared" si="3"/>
        <v>101.58679784195496</v>
      </c>
      <c r="L97" s="61">
        <f t="shared" ref="L97" si="140">AVERAGE(K95:K97)</f>
        <v>104.72865756902574</v>
      </c>
      <c r="M97" s="61">
        <f t="shared" ref="M97" si="141">STDEV(K95:K97)</f>
        <v>3.1418597270707664</v>
      </c>
      <c r="O97" s="43">
        <f>TTEST($R$44:$R$61,C95:C97,2,3)</f>
        <v>9.4797745882481146E-2</v>
      </c>
      <c r="P97" s="98" t="str">
        <f t="shared" ref="P97" si="142">IF(O97="","",IF(O97&lt;0.01,"**",IF(AND(O97&lt;0.05),"*","")))</f>
        <v/>
      </c>
    </row>
    <row r="98" spans="1:16" x14ac:dyDescent="0.35">
      <c r="A98" s="22" t="str">
        <f>H14</f>
        <v>EtOH 3</v>
      </c>
      <c r="B98" s="17"/>
      <c r="C98" s="49">
        <f>H29</f>
        <v>0.442</v>
      </c>
      <c r="D98" s="51">
        <f t="shared" si="1"/>
        <v>0.33666666666666667</v>
      </c>
      <c r="E98" s="53"/>
      <c r="F98" s="53"/>
      <c r="G98" s="54">
        <f t="shared" si="2"/>
        <v>96.159949222469081</v>
      </c>
      <c r="H98" s="55"/>
      <c r="I98" s="55"/>
      <c r="J98" s="6"/>
      <c r="K98" s="63">
        <f t="shared" si="3"/>
        <v>96.159949222469081</v>
      </c>
      <c r="L98" s="55"/>
      <c r="M98" s="55"/>
    </row>
    <row r="99" spans="1:16" x14ac:dyDescent="0.35">
      <c r="A99" s="22" t="str">
        <f>I14</f>
        <v>EtOH 3</v>
      </c>
      <c r="B99" s="18" t="str">
        <f t="shared" ref="B99" si="143">A99</f>
        <v>EtOH 3</v>
      </c>
      <c r="C99" s="50">
        <f>I29</f>
        <v>0.45200000000000001</v>
      </c>
      <c r="D99" s="50">
        <f t="shared" si="1"/>
        <v>0.34666666666666668</v>
      </c>
      <c r="E99" s="56"/>
      <c r="F99" s="56"/>
      <c r="G99" s="57">
        <f t="shared" si="2"/>
        <v>99.016185337987963</v>
      </c>
      <c r="H99" s="58"/>
      <c r="I99" s="58"/>
      <c r="J99" s="6"/>
      <c r="K99" s="64">
        <f t="shared" si="3"/>
        <v>99.016185337987963</v>
      </c>
      <c r="L99" s="58"/>
      <c r="M99" s="58"/>
    </row>
    <row r="100" spans="1:16" ht="14.65" thickBot="1" x14ac:dyDescent="0.4">
      <c r="A100" s="22" t="str">
        <f>J14</f>
        <v>EtOH 3</v>
      </c>
      <c r="B100" s="19"/>
      <c r="C100" s="52">
        <f>J29</f>
        <v>0.45200000000000001</v>
      </c>
      <c r="D100" s="50">
        <f t="shared" si="1"/>
        <v>0.34666666666666668</v>
      </c>
      <c r="E100" s="59">
        <f t="shared" ref="E100" si="144">AVERAGE(D98:D100)</f>
        <v>0.34333333333333332</v>
      </c>
      <c r="F100" s="59">
        <f t="shared" ref="F100" si="145">STDEV(D98:D100)</f>
        <v>5.7735026918962623E-3</v>
      </c>
      <c r="G100" s="60">
        <f t="shared" si="2"/>
        <v>99.016185337987963</v>
      </c>
      <c r="H100" s="61">
        <f t="shared" ref="H100" si="146">AVERAGE(G98:G100)</f>
        <v>98.064106632815012</v>
      </c>
      <c r="I100" s="61">
        <f t="shared" ref="I100" si="147">STDEV(G98:G100)</f>
        <v>1.6490486901639576</v>
      </c>
      <c r="J100" s="6"/>
      <c r="K100" s="65">
        <f t="shared" si="3"/>
        <v>99.016185337987963</v>
      </c>
      <c r="L100" s="61">
        <f t="shared" ref="L100" si="148">AVERAGE(K98:K100)</f>
        <v>98.064106632815012</v>
      </c>
      <c r="M100" s="61">
        <f t="shared" ref="M100" si="149">STDEV(K98:K100)</f>
        <v>1.6490486901639576</v>
      </c>
      <c r="O100" s="43">
        <f>TTEST($R$44:$R$61,C98:C100,2,3)</f>
        <v>0.22931740853642263</v>
      </c>
      <c r="P100" s="98" t="str">
        <f t="shared" ref="P100" si="150">IF(O100="","",IF(O100&lt;0.01,"**",IF(AND(O100&lt;0.05),"*","")))</f>
        <v/>
      </c>
    </row>
    <row r="101" spans="1:16" x14ac:dyDescent="0.35">
      <c r="A101" s="22" t="str">
        <f>K14</f>
        <v>EtOH 4</v>
      </c>
      <c r="B101" s="9"/>
      <c r="C101" s="87">
        <f>K29</f>
        <v>0.46100000000000002</v>
      </c>
      <c r="D101" s="49">
        <f t="shared" si="1"/>
        <v>0.35566666666666669</v>
      </c>
      <c r="E101" s="53"/>
      <c r="F101" s="53"/>
      <c r="G101" s="62">
        <f t="shared" si="2"/>
        <v>101.58679784195496</v>
      </c>
      <c r="H101" s="55"/>
      <c r="I101" s="55"/>
      <c r="J101" s="6"/>
      <c r="K101" s="63">
        <f t="shared" si="3"/>
        <v>101.58679784195496</v>
      </c>
      <c r="L101" s="55"/>
      <c r="M101" s="55"/>
    </row>
    <row r="102" spans="1:16" x14ac:dyDescent="0.35">
      <c r="A102" s="22" t="str">
        <f>L14</f>
        <v>EtOH 4</v>
      </c>
      <c r="B102" s="44" t="str">
        <f t="shared" ref="B102" si="151">A102</f>
        <v>EtOH 4</v>
      </c>
      <c r="C102" s="47">
        <f>L29</f>
        <v>0.45900000000000002</v>
      </c>
      <c r="D102" s="50">
        <f t="shared" si="1"/>
        <v>0.35366666666666668</v>
      </c>
      <c r="E102" s="56"/>
      <c r="F102" s="56"/>
      <c r="G102" s="57">
        <f t="shared" si="2"/>
        <v>101.01555061885119</v>
      </c>
      <c r="H102" s="58"/>
      <c r="I102" s="58"/>
      <c r="J102" s="6"/>
      <c r="K102" s="64">
        <f t="shared" si="3"/>
        <v>101.01555061885119</v>
      </c>
      <c r="L102" s="58"/>
      <c r="M102" s="58"/>
    </row>
    <row r="103" spans="1:16" ht="14.65" thickBot="1" x14ac:dyDescent="0.4">
      <c r="A103" s="22" t="str">
        <f>M14</f>
        <v>EtOH 4</v>
      </c>
      <c r="B103" s="10"/>
      <c r="C103" s="47">
        <f>M29</f>
        <v>0.46300000000000002</v>
      </c>
      <c r="D103" s="50">
        <f t="shared" si="1"/>
        <v>0.35766666666666669</v>
      </c>
      <c r="E103" s="59">
        <f t="shared" ref="E103" si="152">AVERAGE(D101:D103)</f>
        <v>0.35566666666666674</v>
      </c>
      <c r="F103" s="59">
        <f t="shared" ref="F103" si="153">STDEV(D101:D103)</f>
        <v>2.0000000000000018E-3</v>
      </c>
      <c r="G103" s="57">
        <f t="shared" si="2"/>
        <v>102.15804506505874</v>
      </c>
      <c r="H103" s="61">
        <f t="shared" ref="H103" si="154">AVERAGE(G101:G103)</f>
        <v>101.58679784195498</v>
      </c>
      <c r="I103" s="61">
        <f t="shared" ref="I103" si="155">STDEV(G101:G103)</f>
        <v>0.57124722310377507</v>
      </c>
      <c r="J103" s="6"/>
      <c r="K103" s="65">
        <f t="shared" si="3"/>
        <v>102.15804506505874</v>
      </c>
      <c r="L103" s="61">
        <f t="shared" ref="L103" si="156">AVERAGE(K101:K103)</f>
        <v>101.58679784195498</v>
      </c>
      <c r="M103" s="61">
        <f t="shared" ref="M103" si="157">STDEV(K101:K103)</f>
        <v>0.57124722310377507</v>
      </c>
      <c r="O103" s="43">
        <f>TTEST($R$44:$R$61,C101:C103,2,3)</f>
        <v>0.20908618049920374</v>
      </c>
      <c r="P103" s="98" t="str">
        <f t="shared" ref="P103" si="158">IF(O103="","",IF(O103&lt;0.01,"**",IF(AND(O103&lt;0.05),"*","")))</f>
        <v/>
      </c>
    </row>
    <row r="104" spans="1:16" x14ac:dyDescent="0.35">
      <c r="A104" s="2" t="str">
        <f>B16</f>
        <v>EtOH 5</v>
      </c>
      <c r="B104" s="17"/>
      <c r="C104" s="49">
        <f>B30</f>
        <v>0.47200000000000003</v>
      </c>
      <c r="D104" s="49">
        <f t="shared" si="1"/>
        <v>0.3666666666666667</v>
      </c>
      <c r="E104" s="53"/>
      <c r="F104" s="53"/>
      <c r="G104" s="62">
        <f t="shared" si="2"/>
        <v>104.72865756902574</v>
      </c>
      <c r="H104" s="55"/>
      <c r="I104" s="55"/>
      <c r="J104" s="6"/>
      <c r="K104" s="63">
        <f t="shared" si="3"/>
        <v>104.72865756902574</v>
      </c>
      <c r="L104" s="55"/>
      <c r="M104" s="55"/>
    </row>
    <row r="105" spans="1:16" x14ac:dyDescent="0.35">
      <c r="A105" s="2" t="str">
        <f>C16</f>
        <v>EtOH 5</v>
      </c>
      <c r="B105" s="18" t="str">
        <f t="shared" ref="B105" si="159">A105</f>
        <v>EtOH 5</v>
      </c>
      <c r="C105" s="50">
        <f>C30</f>
        <v>0.495</v>
      </c>
      <c r="D105" s="50">
        <f t="shared" si="1"/>
        <v>0.38966666666666666</v>
      </c>
      <c r="E105" s="56"/>
      <c r="F105" s="56"/>
      <c r="G105" s="57">
        <f t="shared" si="2"/>
        <v>111.29800063471916</v>
      </c>
      <c r="H105" s="58"/>
      <c r="I105" s="58"/>
      <c r="J105" s="6"/>
      <c r="K105" s="64">
        <f t="shared" si="3"/>
        <v>111.29800063471916</v>
      </c>
      <c r="L105" s="58"/>
      <c r="M105" s="58"/>
    </row>
    <row r="106" spans="1:16" ht="14.65" thickBot="1" x14ac:dyDescent="0.4">
      <c r="A106" s="2" t="str">
        <f>D16</f>
        <v>EtOH 5</v>
      </c>
      <c r="B106" s="19"/>
      <c r="C106" s="65">
        <f>D30</f>
        <v>0.47900000000000004</v>
      </c>
      <c r="D106" s="50">
        <f t="shared" si="1"/>
        <v>0.3736666666666667</v>
      </c>
      <c r="E106" s="59">
        <f t="shared" ref="E106" si="160">AVERAGE(D104:D106)</f>
        <v>0.37666666666666665</v>
      </c>
      <c r="F106" s="59">
        <f t="shared" ref="F106" si="161">STDEV(D104:D106)</f>
        <v>1.1789826122551576E-2</v>
      </c>
      <c r="G106" s="57">
        <f t="shared" si="2"/>
        <v>106.72802284988896</v>
      </c>
      <c r="H106" s="61">
        <f t="shared" ref="H106" si="162">AVERAGE(G104:G106)</f>
        <v>107.58489368454461</v>
      </c>
      <c r="I106" s="61">
        <f t="shared" ref="I106" si="163">STDEV(G104:G106)</f>
        <v>3.3674527166919752</v>
      </c>
      <c r="J106" s="6"/>
      <c r="K106" s="65">
        <f t="shared" si="3"/>
        <v>106.72802284988896</v>
      </c>
      <c r="L106" s="61">
        <f t="shared" ref="L106" si="164">AVERAGE(K104:K106)</f>
        <v>107.58489368454461</v>
      </c>
      <c r="M106" s="61">
        <f t="shared" ref="M106" si="165">STDEV(K104:K106)</f>
        <v>3.3674527166919752</v>
      </c>
      <c r="O106" s="43">
        <f>TTEST($R$44:$R$61,C104:C106,2,3)</f>
        <v>3.2882651199934526E-2</v>
      </c>
      <c r="P106" s="98" t="str">
        <f t="shared" ref="P106" si="166">IF(O106="","",IF(O106&lt;0.01,"**",IF(AND(O106&lt;0.05),"*","")))</f>
        <v>*</v>
      </c>
    </row>
    <row r="107" spans="1:16" x14ac:dyDescent="0.35">
      <c r="A107" s="2" t="str">
        <f>E16</f>
        <v>EtOH 6</v>
      </c>
      <c r="B107" s="9"/>
      <c r="C107" s="47">
        <f>E30</f>
        <v>0.48599999999999999</v>
      </c>
      <c r="D107" s="49">
        <f t="shared" si="1"/>
        <v>0.38066666666666665</v>
      </c>
      <c r="E107" s="53"/>
      <c r="F107" s="53"/>
      <c r="G107" s="54">
        <f t="shared" si="2"/>
        <v>108.72738813075216</v>
      </c>
      <c r="H107" s="55"/>
      <c r="I107" s="55"/>
      <c r="J107" s="6"/>
      <c r="K107" s="63">
        <f t="shared" si="3"/>
        <v>108.72738813075216</v>
      </c>
      <c r="L107" s="55"/>
      <c r="M107" s="55"/>
    </row>
    <row r="108" spans="1:16" x14ac:dyDescent="0.35">
      <c r="A108" s="22" t="str">
        <f>F16</f>
        <v>EtOH 6</v>
      </c>
      <c r="B108" s="44" t="str">
        <f t="shared" ref="B108" si="167">A108</f>
        <v>EtOH 6</v>
      </c>
      <c r="C108" s="47">
        <f>F30</f>
        <v>0.48899999999999999</v>
      </c>
      <c r="D108" s="50">
        <f t="shared" si="1"/>
        <v>0.38366666666666666</v>
      </c>
      <c r="E108" s="56"/>
      <c r="F108" s="56"/>
      <c r="G108" s="57">
        <f t="shared" si="2"/>
        <v>109.58425896540783</v>
      </c>
      <c r="H108" s="58"/>
      <c r="I108" s="58"/>
      <c r="J108" s="6"/>
      <c r="K108" s="64">
        <f t="shared" si="3"/>
        <v>109.58425896540783</v>
      </c>
      <c r="L108" s="58"/>
      <c r="M108" s="58"/>
    </row>
    <row r="109" spans="1:16" ht="14.65" thickBot="1" x14ac:dyDescent="0.4">
      <c r="A109" s="22" t="str">
        <f>G16</f>
        <v>EtOH 6</v>
      </c>
      <c r="B109" s="11"/>
      <c r="C109" s="48">
        <f>G30</f>
        <v>0.47800000000000004</v>
      </c>
      <c r="D109" s="52">
        <f t="shared" ref="D109:D115" si="168">C109-$O$27</f>
        <v>0.3726666666666667</v>
      </c>
      <c r="E109" s="59">
        <f t="shared" ref="E109" si="169">AVERAGE(D107:D109)</f>
        <v>0.379</v>
      </c>
      <c r="F109" s="59">
        <f t="shared" ref="F109" si="170">STDEV(D107:D109)</f>
        <v>5.6862407030773008E-3</v>
      </c>
      <c r="G109" s="60">
        <f t="shared" ref="G109:G115" si="171">(D109/$O$24)*100</f>
        <v>106.44239923833707</v>
      </c>
      <c r="H109" s="61">
        <f t="shared" ref="H109" si="172">AVERAGE(G107:G109)</f>
        <v>108.25134877816568</v>
      </c>
      <c r="I109" s="61">
        <f t="shared" ref="I109" si="173">STDEV(G107:G109)</f>
        <v>1.6241246057662839</v>
      </c>
      <c r="J109" s="6"/>
      <c r="K109" s="65">
        <f t="shared" ref="K109:K115" si="174">G109</f>
        <v>106.44239923833707</v>
      </c>
      <c r="L109" s="61">
        <f t="shared" ref="L109" si="175">AVERAGE(K107:K109)</f>
        <v>108.25134877816568</v>
      </c>
      <c r="M109" s="61">
        <f t="shared" ref="M109" si="176">STDEV(K107:K109)</f>
        <v>1.6241246057662839</v>
      </c>
      <c r="O109" s="43">
        <f>TTEST($R$44:$R$61,C107:C109,2,3)</f>
        <v>2.4439157820145259E-4</v>
      </c>
      <c r="P109" s="98" t="str">
        <f t="shared" ref="P109" si="177">IF(O109="","",IF(O109&lt;0.01,"**",IF(AND(O109&lt;0.05),"*","")))</f>
        <v>**</v>
      </c>
    </row>
    <row r="110" spans="1:16" x14ac:dyDescent="0.35">
      <c r="A110" s="6" t="str">
        <f>H16</f>
        <v>EtOH 7</v>
      </c>
      <c r="B110" s="17"/>
      <c r="C110" s="49">
        <f>H30</f>
        <v>0.46700000000000003</v>
      </c>
      <c r="D110" s="49">
        <f t="shared" si="168"/>
        <v>0.36166666666666669</v>
      </c>
      <c r="E110" s="53"/>
      <c r="F110" s="53"/>
      <c r="G110" s="62">
        <f t="shared" si="171"/>
        <v>103.30053951126629</v>
      </c>
      <c r="H110" s="55"/>
      <c r="I110" s="55"/>
      <c r="J110" s="6"/>
      <c r="K110" s="63">
        <f t="shared" si="174"/>
        <v>103.30053951126629</v>
      </c>
      <c r="L110" s="55"/>
      <c r="M110" s="55"/>
    </row>
    <row r="111" spans="1:16" x14ac:dyDescent="0.35">
      <c r="A111" s="6" t="str">
        <f>I16</f>
        <v>EtOH 7</v>
      </c>
      <c r="B111" s="18" t="str">
        <f t="shared" ref="B111" si="178">A111</f>
        <v>EtOH 7</v>
      </c>
      <c r="C111" s="50">
        <f>I30</f>
        <v>0.46200000000000002</v>
      </c>
      <c r="D111" s="50">
        <f t="shared" si="168"/>
        <v>0.35666666666666669</v>
      </c>
      <c r="E111" s="56"/>
      <c r="F111" s="56"/>
      <c r="G111" s="57">
        <f t="shared" si="171"/>
        <v>101.87242145350686</v>
      </c>
      <c r="H111" s="58"/>
      <c r="I111" s="58"/>
      <c r="J111" s="6"/>
      <c r="K111" s="64">
        <f t="shared" si="174"/>
        <v>101.87242145350686</v>
      </c>
      <c r="L111" s="58"/>
      <c r="M111" s="58"/>
    </row>
    <row r="112" spans="1:16" ht="14.65" thickBot="1" x14ac:dyDescent="0.4">
      <c r="A112" s="6" t="str">
        <f>J16</f>
        <v>EtOH 7</v>
      </c>
      <c r="B112" s="19"/>
      <c r="C112" s="65">
        <f>J30</f>
        <v>0.47400000000000003</v>
      </c>
      <c r="D112" s="50">
        <f t="shared" si="168"/>
        <v>0.3686666666666667</v>
      </c>
      <c r="E112" s="59">
        <f t="shared" ref="E112" si="179">AVERAGE(D110:D112)</f>
        <v>0.3623333333333334</v>
      </c>
      <c r="F112" s="59">
        <f t="shared" ref="F112" si="180">STDEV(D110:D112)</f>
        <v>6.0277137733417132E-3</v>
      </c>
      <c r="G112" s="57">
        <f t="shared" si="171"/>
        <v>105.29990479212952</v>
      </c>
      <c r="H112" s="61">
        <f t="shared" ref="H112" si="181">AVERAGE(G110:G112)</f>
        <v>103.49095525230091</v>
      </c>
      <c r="I112" s="61">
        <f t="shared" ref="I112" si="182">STDEV(G110:G112)</f>
        <v>1.721657377342922</v>
      </c>
      <c r="J112" s="6"/>
      <c r="K112" s="65">
        <f t="shared" si="174"/>
        <v>105.29990479212952</v>
      </c>
      <c r="L112" s="61">
        <f t="shared" ref="L112" si="183">AVERAGE(K110:K112)</f>
        <v>103.49095525230091</v>
      </c>
      <c r="M112" s="61">
        <f t="shared" ref="M112" si="184">STDEV(K110:K112)</f>
        <v>1.721657377342922</v>
      </c>
      <c r="O112" s="43">
        <f>TTEST($R$44:$R$61,C110:C112,2,3)</f>
        <v>4.8436592164425238E-2</v>
      </c>
      <c r="P112" s="98" t="str">
        <f t="shared" ref="P112" si="185">IF(O112="","",IF(O112&lt;0.01,"**",IF(AND(O112&lt;0.05),"*","")))</f>
        <v>*</v>
      </c>
    </row>
    <row r="113" spans="1:16" x14ac:dyDescent="0.35">
      <c r="A113" s="6" t="str">
        <f>K16</f>
        <v>EtOH 8</v>
      </c>
      <c r="B113" s="9"/>
      <c r="C113" s="47">
        <f>K30</f>
        <v>0.48299999999999998</v>
      </c>
      <c r="D113" s="49">
        <f>C113-$O$27</f>
        <v>0.37766666666666665</v>
      </c>
      <c r="E113" s="53"/>
      <c r="F113" s="53"/>
      <c r="G113" s="54">
        <f t="shared" si="171"/>
        <v>107.87051729609649</v>
      </c>
      <c r="H113" s="55"/>
      <c r="I113" s="55"/>
      <c r="J113" s="6"/>
      <c r="K113" s="63">
        <f t="shared" si="174"/>
        <v>107.87051729609649</v>
      </c>
      <c r="L113" s="55"/>
      <c r="M113" s="55"/>
    </row>
    <row r="114" spans="1:16" x14ac:dyDescent="0.35">
      <c r="A114" s="6" t="str">
        <f>L16</f>
        <v>EtOH 8</v>
      </c>
      <c r="B114" s="44" t="str">
        <f t="shared" ref="B114" si="186">A114</f>
        <v>EtOH 8</v>
      </c>
      <c r="C114" s="47">
        <f>L30</f>
        <v>0.47800000000000004</v>
      </c>
      <c r="D114" s="50">
        <f t="shared" si="168"/>
        <v>0.3726666666666667</v>
      </c>
      <c r="E114" s="56"/>
      <c r="F114" s="56"/>
      <c r="G114" s="57">
        <f t="shared" si="171"/>
        <v>106.44239923833707</v>
      </c>
      <c r="H114" s="58"/>
      <c r="I114" s="58"/>
      <c r="J114" s="6"/>
      <c r="K114" s="64">
        <f t="shared" si="174"/>
        <v>106.44239923833707</v>
      </c>
      <c r="L114" s="58"/>
      <c r="M114" s="58"/>
    </row>
    <row r="115" spans="1:16" ht="14.25" x14ac:dyDescent="0.35">
      <c r="A115" s="6" t="str">
        <f>M16</f>
        <v>EtOH 8</v>
      </c>
      <c r="B115" s="11"/>
      <c r="C115" s="48">
        <f>M30</f>
        <v>0.48599999999999999</v>
      </c>
      <c r="D115" s="52">
        <f t="shared" si="168"/>
        <v>0.38066666666666665</v>
      </c>
      <c r="E115" s="59">
        <f t="shared" ref="E115" si="187">AVERAGE(D113:D115)</f>
        <v>0.377</v>
      </c>
      <c r="F115" s="59">
        <f t="shared" ref="F115" si="188">STDEV(D113:D115)</f>
        <v>4.0414518843273541E-3</v>
      </c>
      <c r="G115" s="60">
        <f t="shared" si="171"/>
        <v>108.72738813075216</v>
      </c>
      <c r="H115" s="61">
        <f t="shared" ref="H115" si="189">AVERAGE(G113:G115)</f>
        <v>107.68010155506191</v>
      </c>
      <c r="I115" s="61">
        <f t="shared" ref="I115" si="190">STDEV(G113:G115)</f>
        <v>1.1543340831147597</v>
      </c>
      <c r="J115" s="6"/>
      <c r="K115" s="65">
        <f t="shared" si="174"/>
        <v>108.72738813075216</v>
      </c>
      <c r="L115" s="61">
        <f t="shared" ref="L115" si="191">AVERAGE(K113:K115)</f>
        <v>107.68010155506191</v>
      </c>
      <c r="M115" s="61">
        <f t="shared" ref="M115" si="192">STDEV(K113:K115)</f>
        <v>1.1543340831147597</v>
      </c>
      <c r="O115" s="43">
        <f>TTEST($R$44:$R$61,C113:C115,2,3)</f>
        <v>3.5393995696901954E-5</v>
      </c>
      <c r="P115" s="98" t="str">
        <f t="shared" ref="P115" si="193">IF(O115="","",IF(O115&lt;0.01,"**",IF(AND(O115&lt;0.05),"*","")))</f>
        <v>**</v>
      </c>
    </row>
    <row r="116" spans="1:16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6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6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6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6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6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6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6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6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6" x14ac:dyDescent="0.35">
      <c r="B125" s="1"/>
      <c r="C125" s="1"/>
      <c r="D125" s="1"/>
      <c r="E125" s="1"/>
      <c r="F125" s="1"/>
      <c r="G125" s="1"/>
      <c r="H125" s="1"/>
      <c r="I125" s="1"/>
      <c r="J125" s="6"/>
      <c r="K125" s="6"/>
    </row>
    <row r="126" spans="1:16" x14ac:dyDescent="0.35">
      <c r="B126" s="1"/>
      <c r="C126" s="1"/>
      <c r="D126" s="1"/>
      <c r="E126" s="1"/>
      <c r="F126" s="1"/>
      <c r="G126" s="1"/>
      <c r="H126" s="1"/>
      <c r="I126" s="1"/>
      <c r="J126" s="6"/>
      <c r="K126" s="6"/>
    </row>
    <row r="127" spans="1:16" x14ac:dyDescent="0.35">
      <c r="B127" s="1"/>
      <c r="C127" s="1"/>
      <c r="D127" s="1"/>
      <c r="E127" s="1"/>
      <c r="F127" s="1"/>
      <c r="G127" s="1"/>
      <c r="H127" s="1"/>
      <c r="I127" s="1"/>
      <c r="J127" s="6"/>
      <c r="K127" s="6"/>
    </row>
    <row r="128" spans="1:16" x14ac:dyDescent="0.35">
      <c r="B128" s="1"/>
      <c r="C128" s="1"/>
      <c r="D128" s="1"/>
      <c r="E128" s="1"/>
      <c r="F128" s="1"/>
      <c r="G128" s="1"/>
      <c r="H128" s="1"/>
      <c r="I128" s="1"/>
      <c r="J128" s="6"/>
      <c r="K128" s="6"/>
    </row>
    <row r="129" spans="2:11" x14ac:dyDescent="0.35">
      <c r="B129" s="1"/>
      <c r="C129" s="1"/>
      <c r="D129" s="1"/>
      <c r="E129" s="1"/>
      <c r="F129" s="1"/>
      <c r="G129" s="1"/>
      <c r="H129" s="1"/>
      <c r="I129" s="1"/>
      <c r="J129" s="6"/>
      <c r="K129" s="6"/>
    </row>
    <row r="130" spans="2:11" x14ac:dyDescent="0.35">
      <c r="B130" s="1"/>
      <c r="C130" s="1"/>
      <c r="D130" s="1"/>
      <c r="E130" s="1"/>
      <c r="F130" s="1"/>
      <c r="G130" s="1"/>
      <c r="H130" s="1"/>
      <c r="I130" s="1"/>
      <c r="J130" s="6"/>
      <c r="K130" s="6"/>
    </row>
  </sheetData>
  <mergeCells count="16">
    <mergeCell ref="A3:A4"/>
    <mergeCell ref="N3:N4"/>
    <mergeCell ref="A5:A6"/>
    <mergeCell ref="N5:N6"/>
    <mergeCell ref="A7:A8"/>
    <mergeCell ref="N7:N8"/>
    <mergeCell ref="A15:A16"/>
    <mergeCell ref="N15:N16"/>
    <mergeCell ref="A17:A18"/>
    <mergeCell ref="N17:N18"/>
    <mergeCell ref="A9:A10"/>
    <mergeCell ref="N9:N10"/>
    <mergeCell ref="A11:A12"/>
    <mergeCell ref="N11:N12"/>
    <mergeCell ref="A13:A14"/>
    <mergeCell ref="N13:N14"/>
  </mergeCells>
  <conditionalFormatting sqref="O46 O49 O52 O55 O58 O61 O64 O67 O70 O73 O76 O79 O82 O85 O88 O91 O94 O97 O100 O103 O106 O109 O112 O115">
    <cfRule type="cellIs" dxfId="17" priority="7" operator="lessThan">
      <formula>0.01</formula>
    </cfRule>
    <cfRule type="cellIs" dxfId="16" priority="8" operator="lessThan">
      <formula>0.05</formula>
    </cfRule>
    <cfRule type="cellIs" dxfId="15" priority="9" operator="lessThan">
      <formula>0.1</formula>
    </cfRule>
  </conditionalFormatting>
  <conditionalFormatting sqref="K44 K47 K50 K53 K56 K59 K62 K65 K68 K71 K74 K77 K80 K83 K86 K89 K92 K95 K98 K101 K104 K107 K110 K113">
    <cfRule type="expression" dxfId="14" priority="6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K45 K48 K51 K54 K57 K60 K63 K66 K69 K72 K75 K78 K81 K84 K87 K90 K93 K96 K99 K102 K105 K108 K111 K114">
    <cfRule type="expression" dxfId="13" priority="5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K46 K49 K52 K55 K58 K61 K64 K67 K70 K73 K76 K79 K82 K85 K88 K91 K94 K97 K100 K103 K106 K109 K112 K115">
    <cfRule type="expression" dxfId="12" priority="4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S70 S73 S76 S79 S82 S85 S88 S91">
    <cfRule type="cellIs" dxfId="11" priority="1" operator="lessThan">
      <formula>0.01</formula>
    </cfRule>
    <cfRule type="cellIs" dxfId="10" priority="2" operator="lessThan">
      <formula>0.05</formula>
    </cfRule>
    <cfRule type="cellIs" dxfId="9" priority="3" operator="lessThan">
      <formula>0.1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30"/>
  <sheetViews>
    <sheetView topLeftCell="A20" zoomScale="53" zoomScaleNormal="53" workbookViewId="0">
      <selection activeCell="AE69" sqref="AE69"/>
    </sheetView>
  </sheetViews>
  <sheetFormatPr defaultColWidth="9.19921875" defaultRowHeight="12.75" x14ac:dyDescent="0.35"/>
  <cols>
    <col min="1" max="1" width="11.53125" style="1" customWidth="1"/>
    <col min="2" max="2" width="9" style="2" bestFit="1" customWidth="1"/>
    <col min="3" max="3" width="9.19921875" style="2"/>
    <col min="4" max="4" width="12.265625" style="2" bestFit="1" customWidth="1"/>
    <col min="5" max="5" width="11.73046875" style="2" customWidth="1"/>
    <col min="6" max="6" width="10.73046875" style="2" bestFit="1" customWidth="1"/>
    <col min="7" max="16384" width="9.19921875" style="2"/>
  </cols>
  <sheetData>
    <row r="1" spans="1:15" ht="13.15" thickBot="1" x14ac:dyDescent="0.4">
      <c r="I1" s="3"/>
      <c r="J1" s="3"/>
      <c r="K1" s="3"/>
      <c r="L1" s="3"/>
      <c r="M1" s="3"/>
      <c r="N1" s="3"/>
      <c r="O1" s="3"/>
    </row>
    <row r="2" spans="1:15" ht="16.149999999999999" thickBot="1" x14ac:dyDescent="0.4">
      <c r="A2" s="92"/>
      <c r="B2" s="12">
        <v>1</v>
      </c>
      <c r="C2" s="12">
        <v>2</v>
      </c>
      <c r="D2" s="13">
        <v>3</v>
      </c>
      <c r="E2" s="12">
        <v>4</v>
      </c>
      <c r="F2" s="12">
        <v>5</v>
      </c>
      <c r="G2" s="12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2"/>
      <c r="O2" s="3"/>
    </row>
    <row r="3" spans="1:15" ht="12.75" customHeight="1" x14ac:dyDescent="0.35">
      <c r="A3" s="102" t="s">
        <v>0</v>
      </c>
      <c r="B3" s="23" t="s">
        <v>46</v>
      </c>
      <c r="C3" s="23" t="s">
        <v>46</v>
      </c>
      <c r="D3" s="23" t="s">
        <v>46</v>
      </c>
      <c r="E3" s="23" t="s">
        <v>46</v>
      </c>
      <c r="F3" s="23" t="s">
        <v>46</v>
      </c>
      <c r="G3" s="23" t="s">
        <v>46</v>
      </c>
      <c r="H3" s="23" t="s">
        <v>46</v>
      </c>
      <c r="I3" s="23" t="s">
        <v>46</v>
      </c>
      <c r="J3" s="23" t="s">
        <v>46</v>
      </c>
      <c r="K3" s="23" t="s">
        <v>46</v>
      </c>
      <c r="L3" s="23" t="s">
        <v>46</v>
      </c>
      <c r="M3" s="23" t="s">
        <v>46</v>
      </c>
      <c r="N3" s="102" t="s">
        <v>0</v>
      </c>
      <c r="O3" s="3"/>
    </row>
    <row r="4" spans="1:15" ht="13.5" customHeight="1" thickBot="1" x14ac:dyDescent="0.4">
      <c r="A4" s="103"/>
      <c r="B4" s="24" t="s">
        <v>9</v>
      </c>
      <c r="C4" s="24" t="s">
        <v>9</v>
      </c>
      <c r="D4" s="24" t="s">
        <v>9</v>
      </c>
      <c r="E4" s="24" t="s">
        <v>9</v>
      </c>
      <c r="F4" s="24" t="s">
        <v>9</v>
      </c>
      <c r="G4" s="24" t="s">
        <v>9</v>
      </c>
      <c r="H4" s="24" t="s">
        <v>9</v>
      </c>
      <c r="I4" s="24" t="s">
        <v>9</v>
      </c>
      <c r="J4" s="24" t="s">
        <v>9</v>
      </c>
      <c r="K4" s="24" t="s">
        <v>9</v>
      </c>
      <c r="L4" s="24" t="s">
        <v>9</v>
      </c>
      <c r="M4" s="24" t="s">
        <v>9</v>
      </c>
      <c r="N4" s="103"/>
      <c r="O4" s="3"/>
    </row>
    <row r="5" spans="1:15" ht="12.75" customHeight="1" x14ac:dyDescent="0.35">
      <c r="A5" s="100" t="s">
        <v>1</v>
      </c>
      <c r="B5" s="23" t="s">
        <v>46</v>
      </c>
      <c r="C5" s="23" t="s">
        <v>46</v>
      </c>
      <c r="D5" s="23" t="s">
        <v>46</v>
      </c>
      <c r="E5" s="23" t="s">
        <v>46</v>
      </c>
      <c r="F5" s="23" t="s">
        <v>46</v>
      </c>
      <c r="G5" s="23" t="s">
        <v>46</v>
      </c>
      <c r="H5" s="23" t="s">
        <v>46</v>
      </c>
      <c r="I5" s="23" t="s">
        <v>46</v>
      </c>
      <c r="J5" s="23" t="s">
        <v>46</v>
      </c>
      <c r="K5" s="23" t="s">
        <v>46</v>
      </c>
      <c r="L5" s="23" t="s">
        <v>46</v>
      </c>
      <c r="M5" s="23" t="s">
        <v>46</v>
      </c>
      <c r="N5" s="100" t="s">
        <v>1</v>
      </c>
      <c r="O5" s="3"/>
    </row>
    <row r="6" spans="1:15" ht="13.5" customHeight="1" thickBot="1" x14ac:dyDescent="0.4">
      <c r="A6" s="104"/>
      <c r="B6" s="25" t="s">
        <v>24</v>
      </c>
      <c r="C6" s="25" t="s">
        <v>24</v>
      </c>
      <c r="D6" s="25" t="s">
        <v>24</v>
      </c>
      <c r="E6" s="27" t="s">
        <v>25</v>
      </c>
      <c r="F6" s="28" t="s">
        <v>25</v>
      </c>
      <c r="G6" s="29" t="s">
        <v>25</v>
      </c>
      <c r="H6" s="31" t="s">
        <v>26</v>
      </c>
      <c r="I6" s="31" t="s">
        <v>26</v>
      </c>
      <c r="J6" s="31" t="s">
        <v>26</v>
      </c>
      <c r="K6" s="33" t="s">
        <v>27</v>
      </c>
      <c r="L6" s="33" t="s">
        <v>27</v>
      </c>
      <c r="M6" s="34" t="s">
        <v>27</v>
      </c>
      <c r="N6" s="104"/>
      <c r="O6" s="3"/>
    </row>
    <row r="7" spans="1:15" ht="12.75" customHeight="1" x14ac:dyDescent="0.35">
      <c r="A7" s="100" t="s">
        <v>2</v>
      </c>
      <c r="B7" s="23" t="s">
        <v>46</v>
      </c>
      <c r="C7" s="23" t="s">
        <v>46</v>
      </c>
      <c r="D7" s="23" t="s">
        <v>46</v>
      </c>
      <c r="E7" s="23" t="s">
        <v>46</v>
      </c>
      <c r="F7" s="23" t="s">
        <v>46</v>
      </c>
      <c r="G7" s="23" t="s">
        <v>46</v>
      </c>
      <c r="H7" s="23" t="s">
        <v>46</v>
      </c>
      <c r="I7" s="23" t="s">
        <v>46</v>
      </c>
      <c r="J7" s="23" t="s">
        <v>46</v>
      </c>
      <c r="K7" s="23" t="s">
        <v>46</v>
      </c>
      <c r="L7" s="23" t="s">
        <v>46</v>
      </c>
      <c r="M7" s="23" t="s">
        <v>46</v>
      </c>
      <c r="N7" s="100" t="s">
        <v>2</v>
      </c>
      <c r="O7" s="3"/>
    </row>
    <row r="8" spans="1:15" ht="13.5" customHeight="1" thickBot="1" x14ac:dyDescent="0.4">
      <c r="A8" s="101"/>
      <c r="B8" s="36" t="s">
        <v>28</v>
      </c>
      <c r="C8" s="37" t="s">
        <v>28</v>
      </c>
      <c r="D8" s="38" t="s">
        <v>28</v>
      </c>
      <c r="E8" s="68" t="s">
        <v>29</v>
      </c>
      <c r="F8" s="68" t="s">
        <v>29</v>
      </c>
      <c r="G8" s="68" t="s">
        <v>29</v>
      </c>
      <c r="H8" s="69" t="s">
        <v>30</v>
      </c>
      <c r="I8" s="69" t="s">
        <v>30</v>
      </c>
      <c r="J8" s="70" t="s">
        <v>30</v>
      </c>
      <c r="K8" s="71" t="s">
        <v>31</v>
      </c>
      <c r="L8" s="71" t="s">
        <v>31</v>
      </c>
      <c r="M8" s="72" t="s">
        <v>31</v>
      </c>
      <c r="N8" s="101"/>
      <c r="O8" s="3"/>
    </row>
    <row r="9" spans="1:15" ht="12.75" customHeight="1" x14ac:dyDescent="0.35">
      <c r="A9" s="100" t="s">
        <v>3</v>
      </c>
      <c r="B9" s="23" t="s">
        <v>46</v>
      </c>
      <c r="C9" s="23" t="s">
        <v>46</v>
      </c>
      <c r="D9" s="23" t="s">
        <v>46</v>
      </c>
      <c r="E9" s="23" t="s">
        <v>46</v>
      </c>
      <c r="F9" s="23" t="s">
        <v>46</v>
      </c>
      <c r="G9" s="23" t="s">
        <v>46</v>
      </c>
      <c r="H9" s="23" t="s">
        <v>46</v>
      </c>
      <c r="I9" s="23" t="s">
        <v>46</v>
      </c>
      <c r="J9" s="23" t="s">
        <v>46</v>
      </c>
      <c r="K9" s="23" t="s">
        <v>46</v>
      </c>
      <c r="L9" s="23" t="s">
        <v>46</v>
      </c>
      <c r="M9" s="23" t="s">
        <v>46</v>
      </c>
      <c r="N9" s="100" t="s">
        <v>3</v>
      </c>
      <c r="O9" s="3"/>
    </row>
    <row r="10" spans="1:15" ht="13.5" customHeight="1" thickBot="1" x14ac:dyDescent="0.4">
      <c r="A10" s="101"/>
      <c r="B10" s="26" t="s">
        <v>32</v>
      </c>
      <c r="C10" s="26" t="s">
        <v>32</v>
      </c>
      <c r="D10" s="26" t="s">
        <v>32</v>
      </c>
      <c r="E10" s="74" t="s">
        <v>33</v>
      </c>
      <c r="F10" s="74" t="s">
        <v>33</v>
      </c>
      <c r="G10" s="76" t="s">
        <v>33</v>
      </c>
      <c r="H10" s="30" t="s">
        <v>34</v>
      </c>
      <c r="I10" s="75" t="s">
        <v>34</v>
      </c>
      <c r="J10" s="75" t="s">
        <v>34</v>
      </c>
      <c r="K10" s="66" t="s">
        <v>35</v>
      </c>
      <c r="L10" s="67" t="s">
        <v>35</v>
      </c>
      <c r="M10" s="67" t="s">
        <v>35</v>
      </c>
      <c r="N10" s="101"/>
      <c r="O10" s="3"/>
    </row>
    <row r="11" spans="1:15" ht="12.75" customHeight="1" x14ac:dyDescent="0.35">
      <c r="A11" s="100" t="s">
        <v>4</v>
      </c>
      <c r="B11" s="23" t="s">
        <v>46</v>
      </c>
      <c r="C11" s="23" t="s">
        <v>46</v>
      </c>
      <c r="D11" s="23" t="s">
        <v>46</v>
      </c>
      <c r="E11" s="23" t="s">
        <v>46</v>
      </c>
      <c r="F11" s="23" t="s">
        <v>46</v>
      </c>
      <c r="G11" s="23" t="s">
        <v>46</v>
      </c>
      <c r="H11" s="23" t="s">
        <v>46</v>
      </c>
      <c r="I11" s="23" t="s">
        <v>46</v>
      </c>
      <c r="J11" s="23" t="s">
        <v>46</v>
      </c>
      <c r="K11" s="23" t="s">
        <v>46</v>
      </c>
      <c r="L11" s="23" t="s">
        <v>46</v>
      </c>
      <c r="M11" s="23" t="s">
        <v>46</v>
      </c>
      <c r="N11" s="100" t="s">
        <v>4</v>
      </c>
      <c r="O11" s="3"/>
    </row>
    <row r="12" spans="1:15" ht="13.5" customHeight="1" thickBot="1" x14ac:dyDescent="0.4">
      <c r="A12" s="101"/>
      <c r="B12" s="32" t="s">
        <v>36</v>
      </c>
      <c r="C12" s="32" t="s">
        <v>36</v>
      </c>
      <c r="D12" s="77" t="s">
        <v>36</v>
      </c>
      <c r="E12" s="73" t="s">
        <v>37</v>
      </c>
      <c r="F12" s="78" t="s">
        <v>37</v>
      </c>
      <c r="G12" s="35" t="s">
        <v>37</v>
      </c>
      <c r="H12" s="39" t="s">
        <v>38</v>
      </c>
      <c r="I12" s="39" t="s">
        <v>38</v>
      </c>
      <c r="J12" s="39" t="s">
        <v>38</v>
      </c>
      <c r="K12" s="79" t="s">
        <v>39</v>
      </c>
      <c r="L12" s="79" t="s">
        <v>39</v>
      </c>
      <c r="M12" s="79" t="s">
        <v>39</v>
      </c>
      <c r="N12" s="101"/>
      <c r="O12" s="3"/>
    </row>
    <row r="13" spans="1:15" ht="12.75" customHeight="1" x14ac:dyDescent="0.35">
      <c r="A13" s="100" t="s">
        <v>5</v>
      </c>
      <c r="B13" s="23" t="s">
        <v>46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100" t="s">
        <v>5</v>
      </c>
      <c r="O13" s="3"/>
    </row>
    <row r="14" spans="1:15" ht="13.5" customHeight="1" thickBot="1" x14ac:dyDescent="0.4">
      <c r="A14" s="101"/>
      <c r="B14" s="81" t="s">
        <v>48</v>
      </c>
      <c r="C14" s="81" t="s">
        <v>48</v>
      </c>
      <c r="D14" s="81" t="s">
        <v>48</v>
      </c>
      <c r="E14" s="80" t="s">
        <v>49</v>
      </c>
      <c r="F14" s="80" t="s">
        <v>49</v>
      </c>
      <c r="G14" s="80" t="s">
        <v>49</v>
      </c>
      <c r="H14" s="82" t="s">
        <v>50</v>
      </c>
      <c r="I14" s="82" t="s">
        <v>50</v>
      </c>
      <c r="J14" s="82" t="s">
        <v>50</v>
      </c>
      <c r="K14" s="83" t="s">
        <v>51</v>
      </c>
      <c r="L14" s="83" t="s">
        <v>51</v>
      </c>
      <c r="M14" s="83" t="s">
        <v>51</v>
      </c>
      <c r="N14" s="101"/>
      <c r="O14" s="3"/>
    </row>
    <row r="15" spans="1:15" ht="15" customHeight="1" x14ac:dyDescent="0.35">
      <c r="A15" s="100" t="s">
        <v>6</v>
      </c>
      <c r="B15" s="23" t="s">
        <v>46</v>
      </c>
      <c r="C15" s="23" t="s">
        <v>46</v>
      </c>
      <c r="D15" s="23" t="s">
        <v>46</v>
      </c>
      <c r="E15" s="23" t="s">
        <v>46</v>
      </c>
      <c r="F15" s="23" t="s">
        <v>46</v>
      </c>
      <c r="G15" s="23" t="s">
        <v>46</v>
      </c>
      <c r="H15" s="23" t="s">
        <v>46</v>
      </c>
      <c r="I15" s="23" t="s">
        <v>46</v>
      </c>
      <c r="J15" s="23" t="s">
        <v>46</v>
      </c>
      <c r="K15" s="23" t="s">
        <v>46</v>
      </c>
      <c r="L15" s="23" t="s">
        <v>46</v>
      </c>
      <c r="M15" s="23" t="s">
        <v>46</v>
      </c>
      <c r="N15" s="100" t="s">
        <v>6</v>
      </c>
      <c r="O15" s="3"/>
    </row>
    <row r="16" spans="1:15" ht="13.5" customHeight="1" thickBot="1" x14ac:dyDescent="0.4">
      <c r="A16" s="101"/>
      <c r="B16" s="24" t="s">
        <v>53</v>
      </c>
      <c r="C16" s="24" t="s">
        <v>53</v>
      </c>
      <c r="D16" s="24" t="s">
        <v>53</v>
      </c>
      <c r="E16" s="24" t="s">
        <v>54</v>
      </c>
      <c r="F16" s="24" t="s">
        <v>54</v>
      </c>
      <c r="G16" s="24" t="s">
        <v>54</v>
      </c>
      <c r="H16" s="24" t="s">
        <v>55</v>
      </c>
      <c r="I16" s="24" t="s">
        <v>55</v>
      </c>
      <c r="J16" s="24" t="s">
        <v>55</v>
      </c>
      <c r="K16" s="24" t="s">
        <v>56</v>
      </c>
      <c r="L16" s="24" t="s">
        <v>56</v>
      </c>
      <c r="M16" s="24" t="s">
        <v>56</v>
      </c>
      <c r="N16" s="101"/>
      <c r="O16" s="3"/>
    </row>
    <row r="17" spans="1:18" ht="12.75" customHeight="1" x14ac:dyDescent="0.35">
      <c r="A17" s="100" t="s">
        <v>7</v>
      </c>
      <c r="B17" s="23" t="s">
        <v>46</v>
      </c>
      <c r="C17" s="23" t="s">
        <v>46</v>
      </c>
      <c r="D17" s="23" t="s">
        <v>46</v>
      </c>
      <c r="E17" s="23" t="s">
        <v>46</v>
      </c>
      <c r="F17" s="23" t="s">
        <v>46</v>
      </c>
      <c r="G17" s="23" t="s">
        <v>46</v>
      </c>
      <c r="H17" s="40" t="s">
        <v>11</v>
      </c>
      <c r="I17" s="40" t="s">
        <v>11</v>
      </c>
      <c r="J17" s="40" t="s">
        <v>11</v>
      </c>
      <c r="K17" s="40" t="s">
        <v>11</v>
      </c>
      <c r="L17" s="40" t="s">
        <v>11</v>
      </c>
      <c r="M17" s="40" t="s">
        <v>11</v>
      </c>
      <c r="N17" s="100" t="s">
        <v>7</v>
      </c>
      <c r="O17" s="3"/>
    </row>
    <row r="18" spans="1:18" ht="13.5" customHeight="1" thickBot="1" x14ac:dyDescent="0.4">
      <c r="A18" s="101"/>
      <c r="B18" s="24" t="s">
        <v>9</v>
      </c>
      <c r="C18" s="24" t="s">
        <v>9</v>
      </c>
      <c r="D18" s="90" t="s">
        <v>9</v>
      </c>
      <c r="E18" s="90" t="s">
        <v>9</v>
      </c>
      <c r="F18" s="90" t="s">
        <v>9</v>
      </c>
      <c r="G18" s="90" t="s">
        <v>9</v>
      </c>
      <c r="H18" s="91" t="s">
        <v>12</v>
      </c>
      <c r="I18" s="91" t="s">
        <v>12</v>
      </c>
      <c r="J18" s="91" t="s">
        <v>12</v>
      </c>
      <c r="K18" s="91" t="s">
        <v>12</v>
      </c>
      <c r="L18" s="91" t="s">
        <v>12</v>
      </c>
      <c r="M18" s="91" t="s">
        <v>12</v>
      </c>
      <c r="N18" s="101"/>
      <c r="O18" s="3"/>
    </row>
    <row r="19" spans="1:18" x14ac:dyDescent="0.35">
      <c r="I19" s="3"/>
      <c r="J19" s="3"/>
      <c r="K19" s="3"/>
      <c r="L19" s="3"/>
      <c r="M19" s="3"/>
      <c r="N19" s="3"/>
      <c r="O19" s="3"/>
    </row>
    <row r="20" spans="1:18" x14ac:dyDescent="0.35">
      <c r="I20" s="3"/>
      <c r="J20" s="3"/>
      <c r="K20" s="3"/>
      <c r="L20" s="3"/>
      <c r="M20" s="3"/>
      <c r="N20" s="3"/>
      <c r="O20" s="3"/>
    </row>
    <row r="21" spans="1:18" x14ac:dyDescent="0.35">
      <c r="I21" s="3"/>
      <c r="J21" s="3"/>
      <c r="K21" s="3"/>
      <c r="L21" s="3"/>
      <c r="M21" s="3"/>
      <c r="N21" s="3"/>
      <c r="O21" s="3"/>
      <c r="Q21" s="2" t="s">
        <v>10</v>
      </c>
    </row>
    <row r="22" spans="1:18" ht="13.15" thickBot="1" x14ac:dyDescent="0.4">
      <c r="B22" s="2" t="s">
        <v>8</v>
      </c>
      <c r="I22" s="3"/>
      <c r="J22" s="3"/>
      <c r="K22" s="3"/>
      <c r="L22" s="3"/>
      <c r="M22" s="3"/>
      <c r="N22" s="3"/>
      <c r="O22" s="3"/>
      <c r="Q22" s="2">
        <v>100</v>
      </c>
      <c r="R22" s="43">
        <f t="shared" ref="R22:R26" si="0">R23/2</f>
        <v>1.5625E-2</v>
      </c>
    </row>
    <row r="23" spans="1:18" x14ac:dyDescent="0.35">
      <c r="A23" s="4"/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  <c r="I23" s="5">
        <v>8</v>
      </c>
      <c r="J23" s="5">
        <v>9</v>
      </c>
      <c r="K23" s="5">
        <v>10</v>
      </c>
      <c r="L23" s="5">
        <v>11</v>
      </c>
      <c r="M23" s="5">
        <v>12</v>
      </c>
      <c r="O23" s="14" t="s">
        <v>13</v>
      </c>
      <c r="P23" s="15" t="s">
        <v>14</v>
      </c>
      <c r="Q23" s="2">
        <v>100</v>
      </c>
      <c r="R23" s="43">
        <f t="shared" si="0"/>
        <v>3.125E-2</v>
      </c>
    </row>
    <row r="24" spans="1:18" ht="14.65" thickBot="1" x14ac:dyDescent="0.5">
      <c r="A24" s="4" t="s">
        <v>0</v>
      </c>
      <c r="B24" s="20">
        <v>0.84199999999999997</v>
      </c>
      <c r="C24" s="20">
        <v>0.81100000000000005</v>
      </c>
      <c r="D24" s="20">
        <v>0.83699999999999997</v>
      </c>
      <c r="E24" s="20">
        <v>0.86099999999999999</v>
      </c>
      <c r="F24" s="20">
        <v>0.85399999999999998</v>
      </c>
      <c r="G24" s="20">
        <v>0.83899999999999997</v>
      </c>
      <c r="H24" s="20">
        <v>0.82499999999999996</v>
      </c>
      <c r="I24" s="20">
        <v>0.83499999999999996</v>
      </c>
      <c r="J24" s="20">
        <v>0.85699999999999998</v>
      </c>
      <c r="K24" s="20">
        <v>0.86</v>
      </c>
      <c r="L24" s="20">
        <v>0.84099999999999997</v>
      </c>
      <c r="M24" s="20">
        <v>0.84</v>
      </c>
      <c r="N24" s="3"/>
      <c r="O24" s="41">
        <f>AVERAGE(R44:R61)-O27</f>
        <v>0.74083333333333334</v>
      </c>
      <c r="P24" s="42">
        <f>STDEV(R44:R61)</f>
        <v>1.8121323156468916E-2</v>
      </c>
      <c r="Q24" s="2">
        <v>100</v>
      </c>
      <c r="R24" s="2">
        <f t="shared" si="0"/>
        <v>6.25E-2</v>
      </c>
    </row>
    <row r="25" spans="1:18" ht="14.65" thickBot="1" x14ac:dyDescent="0.5">
      <c r="A25" s="4" t="s">
        <v>1</v>
      </c>
      <c r="B25" s="20">
        <v>0.70100000000000007</v>
      </c>
      <c r="C25" s="20">
        <v>0.67300000000000004</v>
      </c>
      <c r="D25" s="20">
        <v>0.71899999999999997</v>
      </c>
      <c r="E25" s="20">
        <v>0.81900000000000006</v>
      </c>
      <c r="F25" s="20">
        <v>0.78900000000000003</v>
      </c>
      <c r="G25" s="20">
        <v>0.77800000000000002</v>
      </c>
      <c r="H25" s="20">
        <v>0.79300000000000004</v>
      </c>
      <c r="I25" s="20">
        <v>0.95600000000000007</v>
      </c>
      <c r="J25" s="20">
        <v>0.79700000000000004</v>
      </c>
      <c r="K25" s="20">
        <v>0.84499999999999997</v>
      </c>
      <c r="L25" s="20">
        <v>0.83399999999999996</v>
      </c>
      <c r="M25" s="20">
        <v>0.82100000000000006</v>
      </c>
      <c r="N25" s="3"/>
      <c r="Q25" s="2">
        <v>100</v>
      </c>
      <c r="R25" s="2">
        <f t="shared" si="0"/>
        <v>0.125</v>
      </c>
    </row>
    <row r="26" spans="1:18" ht="14.25" x14ac:dyDescent="0.45">
      <c r="A26" s="4" t="s">
        <v>2</v>
      </c>
      <c r="B26" s="20">
        <v>0.83599999999999997</v>
      </c>
      <c r="C26" s="20">
        <v>0.81800000000000006</v>
      </c>
      <c r="D26" s="20">
        <v>0.82300000000000006</v>
      </c>
      <c r="E26" s="20">
        <v>0.81300000000000006</v>
      </c>
      <c r="F26" s="20">
        <v>0.83599999999999997</v>
      </c>
      <c r="G26" s="20">
        <v>0.85199999999999998</v>
      </c>
      <c r="H26" s="20">
        <v>0.84799999999999998</v>
      </c>
      <c r="I26" s="20">
        <v>0.81</v>
      </c>
      <c r="J26" s="20">
        <v>0.82900000000000007</v>
      </c>
      <c r="K26" s="20">
        <v>0.85199999999999998</v>
      </c>
      <c r="L26" s="20">
        <v>0.83799999999999997</v>
      </c>
      <c r="M26" s="20">
        <v>0.82900000000000007</v>
      </c>
      <c r="N26" s="3"/>
      <c r="O26" s="14" t="s">
        <v>15</v>
      </c>
      <c r="P26" s="15"/>
      <c r="Q26" s="2">
        <v>100</v>
      </c>
      <c r="R26" s="2">
        <f t="shared" si="0"/>
        <v>0.25</v>
      </c>
    </row>
    <row r="27" spans="1:18" ht="14.65" thickBot="1" x14ac:dyDescent="0.5">
      <c r="A27" s="4" t="s">
        <v>3</v>
      </c>
      <c r="B27" s="20">
        <v>0.98199999999999998</v>
      </c>
      <c r="C27" s="20">
        <v>1.002</v>
      </c>
      <c r="D27" s="20">
        <v>1.0660000000000001</v>
      </c>
      <c r="E27" s="20">
        <v>1.171</v>
      </c>
      <c r="F27" s="20">
        <v>1.2450000000000001</v>
      </c>
      <c r="G27" s="20">
        <v>1.0589999999999999</v>
      </c>
      <c r="H27" s="20">
        <v>1.1599999999999999</v>
      </c>
      <c r="I27" s="20">
        <v>1.1859999999999999</v>
      </c>
      <c r="J27" s="20">
        <v>1.022</v>
      </c>
      <c r="K27" s="20">
        <v>0.91200000000000003</v>
      </c>
      <c r="L27" s="20">
        <v>0.89500000000000002</v>
      </c>
      <c r="M27" s="20">
        <v>0.90400000000000003</v>
      </c>
      <c r="N27" s="3"/>
      <c r="O27" s="41">
        <f>AVERAGE(H31:M31)</f>
        <v>0.107</v>
      </c>
      <c r="P27" s="16"/>
      <c r="Q27" s="2">
        <v>100</v>
      </c>
      <c r="R27" s="2">
        <f>R28/2</f>
        <v>0.5</v>
      </c>
    </row>
    <row r="28" spans="1:18" ht="14.25" x14ac:dyDescent="0.45">
      <c r="A28" s="4" t="s">
        <v>4</v>
      </c>
      <c r="B28" s="20">
        <v>0.874</v>
      </c>
      <c r="C28" s="20">
        <v>0.91100000000000003</v>
      </c>
      <c r="D28" s="20">
        <v>0.96299999999999997</v>
      </c>
      <c r="E28" s="20">
        <v>1.123</v>
      </c>
      <c r="F28" s="20">
        <v>0.86299999999999999</v>
      </c>
      <c r="G28" s="20">
        <v>0.94300000000000006</v>
      </c>
      <c r="H28" s="20">
        <v>0.91100000000000003</v>
      </c>
      <c r="I28" s="20">
        <v>0.878</v>
      </c>
      <c r="J28" s="20">
        <v>0.877</v>
      </c>
      <c r="K28" s="20">
        <v>0.81700000000000006</v>
      </c>
      <c r="L28" s="20">
        <v>0.85</v>
      </c>
      <c r="M28" s="20">
        <v>0.87</v>
      </c>
      <c r="N28" s="3"/>
      <c r="O28" s="3"/>
      <c r="P28" s="3"/>
      <c r="Q28" s="2">
        <v>100</v>
      </c>
      <c r="R28" s="2">
        <v>1</v>
      </c>
    </row>
    <row r="29" spans="1:18" ht="14.25" x14ac:dyDescent="0.45">
      <c r="A29" s="4" t="s">
        <v>5</v>
      </c>
      <c r="B29" s="20">
        <v>0.80100000000000005</v>
      </c>
      <c r="C29" s="20">
        <v>0.83200000000000007</v>
      </c>
      <c r="D29" s="20">
        <v>1.673</v>
      </c>
      <c r="E29" s="20">
        <v>0.94400000000000006</v>
      </c>
      <c r="F29" s="20">
        <v>0.89300000000000002</v>
      </c>
      <c r="G29" s="20">
        <v>0.88400000000000001</v>
      </c>
      <c r="H29" s="20">
        <v>0.91700000000000004</v>
      </c>
      <c r="I29" s="20">
        <v>0.874</v>
      </c>
      <c r="J29" s="20">
        <v>0.9</v>
      </c>
      <c r="K29" s="20">
        <v>0.90700000000000003</v>
      </c>
      <c r="L29" s="20">
        <v>0.90200000000000002</v>
      </c>
      <c r="M29" s="20">
        <v>0.89100000000000001</v>
      </c>
      <c r="N29" s="3"/>
      <c r="O29" s="7"/>
      <c r="P29" s="7"/>
      <c r="Q29" s="2">
        <v>100</v>
      </c>
      <c r="R29" s="2" t="s">
        <v>47</v>
      </c>
    </row>
    <row r="30" spans="1:18" ht="14.25" x14ac:dyDescent="0.45">
      <c r="A30" s="4" t="s">
        <v>6</v>
      </c>
      <c r="B30" s="20">
        <v>0.93700000000000006</v>
      </c>
      <c r="C30" s="20">
        <v>1.0509999999999999</v>
      </c>
      <c r="D30" s="20">
        <v>0.91700000000000004</v>
      </c>
      <c r="E30" s="20">
        <v>0.99099999999999999</v>
      </c>
      <c r="F30" s="20">
        <v>0.89900000000000002</v>
      </c>
      <c r="G30" s="20">
        <v>0.93500000000000005</v>
      </c>
      <c r="H30" s="20">
        <v>1.2250000000000001</v>
      </c>
      <c r="I30" s="20">
        <v>0.86199999999999999</v>
      </c>
      <c r="J30" s="20">
        <v>0.96099999999999997</v>
      </c>
      <c r="K30" s="20">
        <v>0.89700000000000002</v>
      </c>
      <c r="L30" s="20">
        <v>0.84599999999999997</v>
      </c>
      <c r="M30" s="20">
        <v>0.85799999999999998</v>
      </c>
      <c r="N30" s="3"/>
      <c r="O30" s="3"/>
      <c r="P30" s="3"/>
      <c r="Q30" s="3"/>
    </row>
    <row r="31" spans="1:18" ht="14.25" x14ac:dyDescent="0.45">
      <c r="A31" s="4" t="s">
        <v>7</v>
      </c>
      <c r="B31" s="20">
        <v>0.84899999999999998</v>
      </c>
      <c r="C31" s="20">
        <v>0.88100000000000001</v>
      </c>
      <c r="D31" s="20">
        <v>0.85799999999999998</v>
      </c>
      <c r="E31" s="20">
        <v>0.84699999999999998</v>
      </c>
      <c r="F31" s="20">
        <v>0.83799999999999997</v>
      </c>
      <c r="G31" s="20">
        <v>0.88600000000000001</v>
      </c>
      <c r="H31" s="20">
        <v>0.107</v>
      </c>
      <c r="I31" s="20">
        <v>0.108</v>
      </c>
      <c r="J31" s="20">
        <v>0.107</v>
      </c>
      <c r="K31" s="20">
        <v>0.107</v>
      </c>
      <c r="L31" s="20">
        <v>0.108</v>
      </c>
      <c r="M31" s="20">
        <v>0.105</v>
      </c>
      <c r="N31" s="3"/>
      <c r="O31" s="3"/>
      <c r="P31" s="3"/>
      <c r="Q31" s="3"/>
    </row>
    <row r="33" spans="1:30" x14ac:dyDescent="0.35">
      <c r="A33" s="7"/>
      <c r="B33" s="7"/>
      <c r="C33" s="7"/>
      <c r="D33" s="7"/>
    </row>
    <row r="34" spans="1:30" x14ac:dyDescent="0.35">
      <c r="A34" s="7"/>
      <c r="B34" s="7"/>
      <c r="C34" s="7"/>
      <c r="D34" s="7"/>
      <c r="O34" s="2" t="s">
        <v>62</v>
      </c>
    </row>
    <row r="35" spans="1:30" x14ac:dyDescent="0.35">
      <c r="A35" s="7"/>
      <c r="B35" s="7"/>
      <c r="C35" s="7"/>
      <c r="D35" s="7"/>
      <c r="E35" s="3" t="s">
        <v>16</v>
      </c>
      <c r="F35" s="2" t="s">
        <v>17</v>
      </c>
      <c r="O35" s="2" t="s">
        <v>18</v>
      </c>
    </row>
    <row r="36" spans="1:30" x14ac:dyDescent="0.35">
      <c r="A36" s="7"/>
      <c r="B36" s="7"/>
      <c r="C36" s="7"/>
      <c r="D36" s="7"/>
      <c r="E36" s="3" t="s">
        <v>40</v>
      </c>
      <c r="F36" s="3" t="s">
        <v>42</v>
      </c>
    </row>
    <row r="37" spans="1:30" x14ac:dyDescent="0.35">
      <c r="A37" s="7"/>
      <c r="B37" s="7"/>
      <c r="C37" s="7"/>
      <c r="D37" s="7"/>
      <c r="E37" s="3" t="s">
        <v>41</v>
      </c>
      <c r="F37" s="3" t="s">
        <v>59</v>
      </c>
    </row>
    <row r="38" spans="1:30" x14ac:dyDescent="0.35">
      <c r="A38" s="7"/>
      <c r="B38" s="7"/>
      <c r="C38" s="7"/>
      <c r="D38" s="7"/>
      <c r="E38" s="3" t="s">
        <v>52</v>
      </c>
      <c r="F38" s="3" t="s">
        <v>65</v>
      </c>
    </row>
    <row r="39" spans="1:30" x14ac:dyDescent="0.35">
      <c r="A39" s="93"/>
      <c r="B39" s="7"/>
      <c r="C39" s="7"/>
      <c r="D39" s="7"/>
      <c r="E39" s="3"/>
      <c r="F39" s="3"/>
    </row>
    <row r="40" spans="1:30" x14ac:dyDescent="0.35">
      <c r="A40" s="93"/>
      <c r="B40" s="7"/>
      <c r="C40" s="7"/>
      <c r="D40" s="7"/>
      <c r="H40" s="3"/>
    </row>
    <row r="41" spans="1:30" x14ac:dyDescent="0.35">
      <c r="A41" s="93"/>
      <c r="B41" s="7"/>
      <c r="C41" s="7"/>
      <c r="D41" s="7"/>
      <c r="H41" s="3"/>
    </row>
    <row r="42" spans="1:30" x14ac:dyDescent="0.35">
      <c r="A42" s="7"/>
      <c r="B42" s="7"/>
      <c r="C42" s="3"/>
      <c r="H42" s="3"/>
      <c r="K42" s="2" t="s">
        <v>58</v>
      </c>
    </row>
    <row r="43" spans="1:30" ht="19.5" customHeight="1" thickBot="1" x14ac:dyDescent="0.4">
      <c r="A43" s="2"/>
      <c r="B43" s="1"/>
      <c r="E43" s="8" t="s">
        <v>20</v>
      </c>
      <c r="F43" s="8" t="s">
        <v>21</v>
      </c>
      <c r="G43" s="45" t="s">
        <v>19</v>
      </c>
      <c r="H43" s="21" t="s">
        <v>20</v>
      </c>
      <c r="I43" s="21" t="s">
        <v>21</v>
      </c>
      <c r="J43" s="2" t="s">
        <v>64</v>
      </c>
      <c r="K43" s="45" t="s">
        <v>19</v>
      </c>
      <c r="L43" s="21" t="s">
        <v>20</v>
      </c>
      <c r="M43" s="21" t="s">
        <v>21</v>
      </c>
      <c r="O43" s="2" t="s">
        <v>22</v>
      </c>
      <c r="Q43" s="2" t="s">
        <v>23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35">
      <c r="A44" s="2" t="str">
        <f>B6</f>
        <v>InfinP D1</v>
      </c>
      <c r="B44" s="17"/>
      <c r="C44" s="51">
        <f>B25</f>
        <v>0.70100000000000007</v>
      </c>
      <c r="D44" s="46">
        <f>C44-$O$27</f>
        <v>0.59400000000000008</v>
      </c>
      <c r="E44" s="53"/>
      <c r="F44" s="53"/>
      <c r="G44" s="54">
        <f>(D44/$O$24)*100</f>
        <v>80.179977502812164</v>
      </c>
      <c r="H44" s="55"/>
      <c r="I44" s="55"/>
      <c r="K44" s="63">
        <f>G44</f>
        <v>80.179977502812164</v>
      </c>
      <c r="L44" s="55"/>
      <c r="M44" s="55"/>
      <c r="Q44" s="2">
        <f>B24</f>
        <v>0.84199999999999997</v>
      </c>
      <c r="R44" s="2">
        <f>Q44</f>
        <v>0.84199999999999997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35">
      <c r="A45" s="2" t="str">
        <f>C6</f>
        <v>InfinP D1</v>
      </c>
      <c r="B45" s="18" t="str">
        <f>A45</f>
        <v>InfinP D1</v>
      </c>
      <c r="C45" s="50">
        <f>C25</f>
        <v>0.67300000000000004</v>
      </c>
      <c r="D45" s="47">
        <f t="shared" ref="D45:D108" si="1">C45-$O$27</f>
        <v>0.56600000000000006</v>
      </c>
      <c r="E45" s="56"/>
      <c r="F45" s="56"/>
      <c r="G45" s="57">
        <f t="shared" ref="G45:G108" si="2">(D45/$O$24)*100</f>
        <v>76.400449943757025</v>
      </c>
      <c r="H45" s="58"/>
      <c r="I45" s="58"/>
      <c r="K45" s="64">
        <f t="shared" ref="K45:K108" si="3">G45</f>
        <v>76.400449943757025</v>
      </c>
      <c r="L45" s="58"/>
      <c r="M45" s="58"/>
      <c r="Q45" s="2">
        <f>C24</f>
        <v>0.81100000000000005</v>
      </c>
      <c r="R45" s="2">
        <f t="shared" ref="R45:R61" si="4">Q45</f>
        <v>0.81100000000000005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4.65" thickBot="1" x14ac:dyDescent="0.4">
      <c r="A46" s="2" t="str">
        <f>D6</f>
        <v>InfinP D1</v>
      </c>
      <c r="B46" s="19"/>
      <c r="C46" s="85">
        <f>D25</f>
        <v>0.71899999999999997</v>
      </c>
      <c r="D46" s="48">
        <f t="shared" si="1"/>
        <v>0.61199999999999999</v>
      </c>
      <c r="E46" s="59">
        <f>AVERAGE(D44:D46)</f>
        <v>0.59066666666666678</v>
      </c>
      <c r="F46" s="59">
        <f>STDEV(D44:D46)</f>
        <v>2.3180451534284916E-2</v>
      </c>
      <c r="G46" s="60">
        <f>(D46/$O$24)*100</f>
        <v>82.609673790776156</v>
      </c>
      <c r="H46" s="61">
        <f>AVERAGE(G44:G46)</f>
        <v>79.730033745781782</v>
      </c>
      <c r="I46" s="61">
        <f>STDEV(G44:G46)</f>
        <v>3.1289698358989866</v>
      </c>
      <c r="K46" s="65">
        <f t="shared" si="3"/>
        <v>82.609673790776156</v>
      </c>
      <c r="L46" s="61">
        <f>AVERAGE(K44:K46)</f>
        <v>79.730033745781782</v>
      </c>
      <c r="M46" s="61">
        <f>STDEV(K44:K46)</f>
        <v>3.1289698358989866</v>
      </c>
      <c r="O46" s="43">
        <f>TTEST($R$44:$R$61,C44:C46,2,3)</f>
        <v>4.2505285387828915E-3</v>
      </c>
      <c r="P46" s="98" t="str">
        <f>IF(O46="","",IF(O46&lt;0.01,"**",IF(AND(O46&lt;0.05),"*","")))</f>
        <v>**</v>
      </c>
      <c r="Q46" s="2">
        <f>D24</f>
        <v>0.83699999999999997</v>
      </c>
      <c r="R46" s="2">
        <f t="shared" si="4"/>
        <v>0.83699999999999997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35">
      <c r="A47" s="2" t="str">
        <f>E6</f>
        <v>InfinP D2</v>
      </c>
      <c r="B47" s="9"/>
      <c r="C47" s="86">
        <f>E25</f>
        <v>0.81900000000000006</v>
      </c>
      <c r="D47" s="49">
        <f t="shared" si="1"/>
        <v>0.71200000000000008</v>
      </c>
      <c r="E47" s="53"/>
      <c r="F47" s="53"/>
      <c r="G47" s="62">
        <f t="shared" si="2"/>
        <v>96.107986501687307</v>
      </c>
      <c r="H47" s="55"/>
      <c r="I47" s="55"/>
      <c r="J47" s="95"/>
      <c r="K47" s="63"/>
      <c r="L47" s="55"/>
      <c r="M47" s="55"/>
      <c r="Q47" s="2">
        <f>E24</f>
        <v>0.86099999999999999</v>
      </c>
      <c r="R47" s="2">
        <f t="shared" si="4"/>
        <v>0.86099999999999999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35">
      <c r="A48" s="22" t="str">
        <f>F6</f>
        <v>InfinP D2</v>
      </c>
      <c r="B48" s="44" t="str">
        <f>A48</f>
        <v>InfinP D2</v>
      </c>
      <c r="C48" s="50">
        <f>F25</f>
        <v>0.78900000000000003</v>
      </c>
      <c r="D48" s="50">
        <f t="shared" si="1"/>
        <v>0.68200000000000005</v>
      </c>
      <c r="E48" s="56"/>
      <c r="F48" s="56"/>
      <c r="G48" s="57">
        <f t="shared" si="2"/>
        <v>92.058492688413949</v>
      </c>
      <c r="H48" s="58"/>
      <c r="I48" s="58"/>
      <c r="J48" s="95">
        <f t="shared" ref="J48:J49" si="5">C48</f>
        <v>0.78900000000000003</v>
      </c>
      <c r="K48" s="64">
        <f t="shared" si="3"/>
        <v>92.058492688413949</v>
      </c>
      <c r="L48" s="58"/>
      <c r="M48" s="58"/>
      <c r="Q48" s="2">
        <f>F24</f>
        <v>0.85399999999999998</v>
      </c>
      <c r="R48" s="2">
        <f t="shared" si="4"/>
        <v>0.85399999999999998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4.65" thickBot="1" x14ac:dyDescent="0.4">
      <c r="A49" s="22" t="str">
        <f>G6</f>
        <v>InfinP D2</v>
      </c>
      <c r="B49" s="10"/>
      <c r="C49" s="50">
        <f>G25</f>
        <v>0.77800000000000002</v>
      </c>
      <c r="D49" s="50">
        <f t="shared" si="1"/>
        <v>0.67100000000000004</v>
      </c>
      <c r="E49" s="59">
        <f t="shared" ref="E49" si="6">AVERAGE(D47:D49)</f>
        <v>0.68833333333333346</v>
      </c>
      <c r="F49" s="59">
        <f t="shared" ref="F49" si="7">STDEV(D47:D49)</f>
        <v>2.1221058723196025E-2</v>
      </c>
      <c r="G49" s="57">
        <f t="shared" si="2"/>
        <v>90.573678290213735</v>
      </c>
      <c r="H49" s="61">
        <f t="shared" ref="H49" si="8">AVERAGE(G47:G49)</f>
        <v>92.913385826771673</v>
      </c>
      <c r="I49" s="61">
        <f t="shared" ref="I49" si="9">STDEV(G47:G49)</f>
        <v>2.864484867023088</v>
      </c>
      <c r="J49" s="95">
        <f t="shared" si="5"/>
        <v>0.77800000000000002</v>
      </c>
      <c r="K49" s="65">
        <f t="shared" si="3"/>
        <v>90.573678290213735</v>
      </c>
      <c r="L49" s="61">
        <f t="shared" ref="L49" si="10">AVERAGE(K47:K49)</f>
        <v>91.316085489313849</v>
      </c>
      <c r="M49" s="61">
        <f t="shared" ref="M49" si="11">STDEV(K47:K49)</f>
        <v>1.0499223297707942</v>
      </c>
      <c r="O49" s="43">
        <f>TTEST($R$44:$R$61,J47:J49,2,3)</f>
        <v>5.2681653222699182E-3</v>
      </c>
      <c r="P49" s="98" t="str">
        <f t="shared" ref="P49" si="12">IF(O49="","",IF(O49&lt;0.01,"**",IF(AND(O49&lt;0.05),"*","")))</f>
        <v>**</v>
      </c>
      <c r="Q49" s="2">
        <f>G24</f>
        <v>0.83899999999999997</v>
      </c>
      <c r="R49" s="2">
        <f t="shared" si="4"/>
        <v>0.83899999999999997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35">
      <c r="A50" s="22" t="str">
        <f>H6</f>
        <v>InfinP D3</v>
      </c>
      <c r="B50" s="17"/>
      <c r="C50" s="49">
        <f>H25</f>
        <v>0.79300000000000004</v>
      </c>
      <c r="D50" s="49">
        <f t="shared" si="1"/>
        <v>0.68600000000000005</v>
      </c>
      <c r="E50" s="53"/>
      <c r="F50" s="53"/>
      <c r="G50" s="62">
        <f t="shared" si="2"/>
        <v>92.5984251968504</v>
      </c>
      <c r="H50" s="55"/>
      <c r="I50" s="55"/>
      <c r="J50" s="95">
        <f>C50</f>
        <v>0.79300000000000004</v>
      </c>
      <c r="K50" s="63">
        <f t="shared" si="3"/>
        <v>92.5984251968504</v>
      </c>
      <c r="L50" s="55"/>
      <c r="M50" s="55"/>
      <c r="Q50" s="2">
        <f>H24</f>
        <v>0.82499999999999996</v>
      </c>
      <c r="R50" s="2">
        <f t="shared" si="4"/>
        <v>0.82499999999999996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35">
      <c r="A51" s="22" t="str">
        <f>I6</f>
        <v>InfinP D3</v>
      </c>
      <c r="B51" s="18" t="str">
        <f t="shared" ref="B51" si="13">A51</f>
        <v>InfinP D3</v>
      </c>
      <c r="C51" s="50">
        <f>I25</f>
        <v>0.95600000000000007</v>
      </c>
      <c r="D51" s="50">
        <f t="shared" si="1"/>
        <v>0.84900000000000009</v>
      </c>
      <c r="E51" s="56"/>
      <c r="F51" s="56"/>
      <c r="G51" s="57">
        <f t="shared" si="2"/>
        <v>114.60067491563555</v>
      </c>
      <c r="H51" s="58"/>
      <c r="I51" s="58"/>
      <c r="J51" s="95"/>
      <c r="K51" s="64"/>
      <c r="L51" s="58"/>
      <c r="M51" s="58"/>
      <c r="Q51" s="2">
        <f>I24</f>
        <v>0.83499999999999996</v>
      </c>
      <c r="R51" s="2">
        <f t="shared" si="4"/>
        <v>0.83499999999999996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4.65" thickBot="1" x14ac:dyDescent="0.4">
      <c r="A52" s="22" t="str">
        <f>J6</f>
        <v>InfinP D3</v>
      </c>
      <c r="B52" s="19"/>
      <c r="C52" s="52">
        <f>J25</f>
        <v>0.79700000000000004</v>
      </c>
      <c r="D52" s="50">
        <f t="shared" si="1"/>
        <v>0.69000000000000006</v>
      </c>
      <c r="E52" s="59">
        <f t="shared" ref="E52" si="14">AVERAGE(D50:D52)</f>
        <v>0.7416666666666667</v>
      </c>
      <c r="F52" s="59">
        <f t="shared" ref="F52" si="15">STDEV(D50:D52)</f>
        <v>9.2974907009006874E-2</v>
      </c>
      <c r="G52" s="57">
        <f t="shared" si="2"/>
        <v>93.13835770528685</v>
      </c>
      <c r="H52" s="61">
        <f t="shared" ref="H52" si="16">AVERAGE(G50:G52)</f>
        <v>100.11248593925761</v>
      </c>
      <c r="I52" s="61">
        <f t="shared" ref="I52" si="17">STDEV(G50:G52)</f>
        <v>12.550043690754409</v>
      </c>
      <c r="J52" s="95">
        <f>C52</f>
        <v>0.79700000000000004</v>
      </c>
      <c r="K52" s="65">
        <f t="shared" si="3"/>
        <v>93.13835770528685</v>
      </c>
      <c r="L52" s="61">
        <f t="shared" ref="L52" si="18">AVERAGE(K50:K52)</f>
        <v>92.868391451068618</v>
      </c>
      <c r="M52" s="61">
        <f t="shared" ref="M52" si="19">STDEV(K50:K52)</f>
        <v>0.381789938098477</v>
      </c>
      <c r="O52" s="43">
        <f>TTEST($R$44:$R$61,J50:J52,2,3)</f>
        <v>2.4089726517149638E-8</v>
      </c>
      <c r="P52" s="98" t="str">
        <f t="shared" ref="P52" si="20">IF(O52="","",IF(O52&lt;0.01,"**",IF(AND(O52&lt;0.05),"*","")))</f>
        <v>**</v>
      </c>
      <c r="Q52" s="2">
        <f>J24</f>
        <v>0.85699999999999998</v>
      </c>
      <c r="R52" s="2">
        <f t="shared" si="4"/>
        <v>0.85699999999999998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35">
      <c r="A53" s="22" t="str">
        <f>K6</f>
        <v>InfinP D4</v>
      </c>
      <c r="B53" s="9"/>
      <c r="C53" s="57">
        <f>K25</f>
        <v>0.84499999999999997</v>
      </c>
      <c r="D53" s="51">
        <f t="shared" si="1"/>
        <v>0.73799999999999999</v>
      </c>
      <c r="E53" s="53"/>
      <c r="F53" s="53"/>
      <c r="G53" s="54">
        <f t="shared" si="2"/>
        <v>99.617547806524186</v>
      </c>
      <c r="H53" s="55"/>
      <c r="I53" s="55"/>
      <c r="J53" s="95"/>
      <c r="K53" s="63">
        <f t="shared" si="3"/>
        <v>99.617547806524186</v>
      </c>
      <c r="L53" s="55"/>
      <c r="M53" s="55"/>
      <c r="Q53" s="88">
        <f>K24</f>
        <v>0.86</v>
      </c>
      <c r="R53" s="88">
        <f t="shared" si="4"/>
        <v>0.86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35">
      <c r="A54" s="22" t="str">
        <f>L6</f>
        <v>InfinP D4</v>
      </c>
      <c r="B54" s="44" t="str">
        <f t="shared" ref="B54" si="21">A54</f>
        <v>InfinP D4</v>
      </c>
      <c r="C54" s="47">
        <f>L25</f>
        <v>0.83399999999999996</v>
      </c>
      <c r="D54" s="50">
        <f t="shared" si="1"/>
        <v>0.72699999999999998</v>
      </c>
      <c r="E54" s="56"/>
      <c r="F54" s="56"/>
      <c r="G54" s="57">
        <f t="shared" si="2"/>
        <v>98.132733408323958</v>
      </c>
      <c r="H54" s="58"/>
      <c r="I54" s="58"/>
      <c r="J54" s="95"/>
      <c r="K54" s="64">
        <f t="shared" si="3"/>
        <v>98.132733408323958</v>
      </c>
      <c r="L54" s="58"/>
      <c r="M54" s="58"/>
      <c r="Q54" s="2">
        <f>L24</f>
        <v>0.84099999999999997</v>
      </c>
      <c r="R54" s="2">
        <f t="shared" si="4"/>
        <v>0.84099999999999997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4.65" thickBot="1" x14ac:dyDescent="0.4">
      <c r="A55" s="22" t="str">
        <f>M6</f>
        <v>InfinP D4</v>
      </c>
      <c r="B55" s="10"/>
      <c r="C55" s="48">
        <f>M25</f>
        <v>0.82100000000000006</v>
      </c>
      <c r="D55" s="52">
        <f t="shared" si="1"/>
        <v>0.71400000000000008</v>
      </c>
      <c r="E55" s="59">
        <f t="shared" ref="E55" si="22">AVERAGE(D53:D55)</f>
        <v>0.72633333333333328</v>
      </c>
      <c r="F55" s="59">
        <f t="shared" ref="F55" si="23">STDEV(D53:D55)</f>
        <v>1.2013880860626686E-2</v>
      </c>
      <c r="G55" s="60">
        <f t="shared" si="2"/>
        <v>96.377952755905511</v>
      </c>
      <c r="H55" s="61">
        <f t="shared" ref="H55" si="24">AVERAGE(G53:G55)</f>
        <v>98.042744656917876</v>
      </c>
      <c r="I55" s="61">
        <f t="shared" ref="I55" si="25">STDEV(G53:G55)</f>
        <v>1.6216712072836996</v>
      </c>
      <c r="J55" s="95"/>
      <c r="K55" s="65">
        <f t="shared" si="3"/>
        <v>96.377952755905511</v>
      </c>
      <c r="L55" s="61">
        <f t="shared" ref="L55" si="26">AVERAGE(K53:K55)</f>
        <v>98.042744656917876</v>
      </c>
      <c r="M55" s="61">
        <f t="shared" ref="M55" si="27">STDEV(K53:K55)</f>
        <v>1.6216712072836996</v>
      </c>
      <c r="O55" s="43">
        <f>TTEST($R$44:$R$61,C53:C55,2,3)</f>
        <v>0.15461725583830679</v>
      </c>
      <c r="P55" s="98" t="str">
        <f t="shared" ref="P55" si="28">IF(O55="","",IF(O55&lt;0.01,"**",IF(AND(O55&lt;0.05),"*","")))</f>
        <v/>
      </c>
      <c r="Q55" s="88">
        <f>M24</f>
        <v>0.84</v>
      </c>
      <c r="R55" s="88">
        <f t="shared" si="4"/>
        <v>0.84</v>
      </c>
    </row>
    <row r="56" spans="1:30" x14ac:dyDescent="0.35">
      <c r="A56" s="2" t="str">
        <f>B8</f>
        <v>InfinP D5</v>
      </c>
      <c r="B56" s="17"/>
      <c r="C56" s="63">
        <f>B26</f>
        <v>0.83599999999999997</v>
      </c>
      <c r="D56" s="49">
        <f t="shared" si="1"/>
        <v>0.72899999999999998</v>
      </c>
      <c r="E56" s="53"/>
      <c r="F56" s="53"/>
      <c r="G56" s="62">
        <f t="shared" si="2"/>
        <v>98.402699662542176</v>
      </c>
      <c r="H56" s="55"/>
      <c r="I56" s="55"/>
      <c r="J56" s="95"/>
      <c r="K56" s="63">
        <f t="shared" si="3"/>
        <v>98.402699662542176</v>
      </c>
      <c r="L56" s="55"/>
      <c r="M56" s="55"/>
      <c r="Q56" s="2">
        <f>B31</f>
        <v>0.84899999999999998</v>
      </c>
      <c r="R56" s="2">
        <f t="shared" si="4"/>
        <v>0.84899999999999998</v>
      </c>
    </row>
    <row r="57" spans="1:30" x14ac:dyDescent="0.35">
      <c r="A57" s="22" t="str">
        <f>C8</f>
        <v>InfinP D5</v>
      </c>
      <c r="B57" s="18" t="str">
        <f t="shared" ref="B57" si="29">A57</f>
        <v>InfinP D5</v>
      </c>
      <c r="C57" s="50">
        <f>C26</f>
        <v>0.81800000000000006</v>
      </c>
      <c r="D57" s="50">
        <f t="shared" si="1"/>
        <v>0.71100000000000008</v>
      </c>
      <c r="E57" s="56"/>
      <c r="F57" s="56"/>
      <c r="G57" s="57">
        <f t="shared" si="2"/>
        <v>95.973003374578198</v>
      </c>
      <c r="H57" s="58"/>
      <c r="I57" s="58"/>
      <c r="J57" s="95"/>
      <c r="K57" s="64">
        <f t="shared" si="3"/>
        <v>95.973003374578198</v>
      </c>
      <c r="L57" s="58"/>
      <c r="M57" s="58"/>
      <c r="Q57" s="2">
        <f>C31</f>
        <v>0.88100000000000001</v>
      </c>
      <c r="R57" s="2">
        <f t="shared" si="4"/>
        <v>0.88100000000000001</v>
      </c>
    </row>
    <row r="58" spans="1:30" ht="14.65" thickBot="1" x14ac:dyDescent="0.4">
      <c r="A58" s="22" t="str">
        <f>D8</f>
        <v>InfinP D5</v>
      </c>
      <c r="B58" s="19"/>
      <c r="C58" s="52">
        <f>D26</f>
        <v>0.82300000000000006</v>
      </c>
      <c r="D58" s="50">
        <f t="shared" si="1"/>
        <v>0.71600000000000008</v>
      </c>
      <c r="E58" s="59">
        <f t="shared" ref="E58" si="30">AVERAGE(D56:D58)</f>
        <v>0.71866666666666668</v>
      </c>
      <c r="F58" s="59">
        <f t="shared" ref="F58" si="31">STDEV(D56:D58)</f>
        <v>9.2915732431775155E-3</v>
      </c>
      <c r="G58" s="57">
        <f t="shared" si="2"/>
        <v>96.647919010123744</v>
      </c>
      <c r="H58" s="61">
        <f t="shared" ref="H58" si="32">AVERAGE(G56:G58)</f>
        <v>97.007874015748044</v>
      </c>
      <c r="I58" s="61">
        <f t="shared" ref="I58" si="33">STDEV(G56:G58)</f>
        <v>1.2542056121274427</v>
      </c>
      <c r="J58" s="95"/>
      <c r="K58" s="65">
        <f t="shared" si="3"/>
        <v>96.647919010123744</v>
      </c>
      <c r="L58" s="61">
        <f t="shared" ref="L58" si="34">AVERAGE(K56:K58)</f>
        <v>97.007874015748044</v>
      </c>
      <c r="M58" s="61">
        <f t="shared" ref="M58" si="35">STDEV(K56:K58)</f>
        <v>1.2542056121274427</v>
      </c>
      <c r="O58" s="43">
        <f>TTEST($R$44:$R$61,C56:C58,2,3)</f>
        <v>2.2501066254119084E-2</v>
      </c>
      <c r="P58" s="98" t="str">
        <f t="shared" ref="P58" si="36">IF(O58="","",IF(O58&lt;0.01,"**",IF(AND(O58&lt;0.05),"*","")))</f>
        <v>*</v>
      </c>
      <c r="Q58" s="94">
        <f>D31</f>
        <v>0.85799999999999998</v>
      </c>
      <c r="R58" s="2">
        <f t="shared" si="4"/>
        <v>0.85799999999999998</v>
      </c>
    </row>
    <row r="59" spans="1:30" x14ac:dyDescent="0.35">
      <c r="A59" s="22" t="str">
        <f>E8</f>
        <v>InfinP D6</v>
      </c>
      <c r="B59" s="9"/>
      <c r="C59" s="87">
        <f>E26</f>
        <v>0.81300000000000006</v>
      </c>
      <c r="D59" s="49">
        <f t="shared" si="1"/>
        <v>0.70600000000000007</v>
      </c>
      <c r="E59" s="53"/>
      <c r="F59" s="53"/>
      <c r="G59" s="62">
        <f t="shared" si="2"/>
        <v>95.298087739032638</v>
      </c>
      <c r="H59" s="55"/>
      <c r="I59" s="55"/>
      <c r="J59" s="95"/>
      <c r="K59" s="63">
        <f t="shared" si="3"/>
        <v>95.298087739032638</v>
      </c>
      <c r="L59" s="55"/>
      <c r="M59" s="55"/>
      <c r="Q59" s="2">
        <f>E31</f>
        <v>0.84699999999999998</v>
      </c>
      <c r="R59" s="2">
        <f t="shared" si="4"/>
        <v>0.84699999999999998</v>
      </c>
    </row>
    <row r="60" spans="1:30" x14ac:dyDescent="0.35">
      <c r="A60" s="22" t="str">
        <f>F8</f>
        <v>InfinP D6</v>
      </c>
      <c r="B60" s="44" t="str">
        <f t="shared" ref="B60" si="37">A60</f>
        <v>InfinP D6</v>
      </c>
      <c r="C60" s="47">
        <f>F26</f>
        <v>0.83599999999999997</v>
      </c>
      <c r="D60" s="50">
        <f t="shared" si="1"/>
        <v>0.72899999999999998</v>
      </c>
      <c r="E60" s="56"/>
      <c r="F60" s="56"/>
      <c r="G60" s="57">
        <f t="shared" si="2"/>
        <v>98.402699662542176</v>
      </c>
      <c r="H60" s="58"/>
      <c r="I60" s="58"/>
      <c r="J60" s="95"/>
      <c r="K60" s="64">
        <f t="shared" si="3"/>
        <v>98.402699662542176</v>
      </c>
      <c r="L60" s="58"/>
      <c r="M60" s="58"/>
      <c r="Q60" s="2">
        <f>F31</f>
        <v>0.83799999999999997</v>
      </c>
      <c r="R60" s="2">
        <f t="shared" si="4"/>
        <v>0.83799999999999997</v>
      </c>
    </row>
    <row r="61" spans="1:30" ht="14.65" thickBot="1" x14ac:dyDescent="0.4">
      <c r="A61" s="22" t="str">
        <f>G8</f>
        <v>InfinP D6</v>
      </c>
      <c r="B61" s="10"/>
      <c r="C61" s="47">
        <f>G26</f>
        <v>0.85199999999999998</v>
      </c>
      <c r="D61" s="50">
        <f t="shared" si="1"/>
        <v>0.745</v>
      </c>
      <c r="E61" s="59">
        <f t="shared" ref="E61" si="38">AVERAGE(D59:D61)</f>
        <v>0.72666666666666668</v>
      </c>
      <c r="F61" s="59">
        <f t="shared" ref="F61" si="39">STDEV(D59:D61)</f>
        <v>1.9604421270043443E-2</v>
      </c>
      <c r="G61" s="57">
        <f t="shared" si="2"/>
        <v>100.56242969628796</v>
      </c>
      <c r="H61" s="61">
        <f t="shared" ref="H61" si="40">AVERAGE(G59:G61)</f>
        <v>98.087739032620917</v>
      </c>
      <c r="I61" s="61">
        <f t="shared" ref="I61" si="41">STDEV(G59:G61)</f>
        <v>2.6462660881948361</v>
      </c>
      <c r="J61" s="95"/>
      <c r="K61" s="65">
        <f t="shared" si="3"/>
        <v>100.56242969628796</v>
      </c>
      <c r="L61" s="61">
        <f t="shared" ref="L61" si="42">AVERAGE(K59:K61)</f>
        <v>98.087739032620917</v>
      </c>
      <c r="M61" s="61">
        <f t="shared" ref="M61" si="43">STDEV(K59:K61)</f>
        <v>2.6462660881948361</v>
      </c>
      <c r="O61" s="43">
        <f>TTEST($R$44:$R$61,C59:C61,2,3)</f>
        <v>0.33753393596376374</v>
      </c>
      <c r="P61" s="98" t="str">
        <f t="shared" ref="P61" si="44">IF(O61="","",IF(O61&lt;0.01,"**",IF(AND(O61&lt;0.05),"*","")))</f>
        <v/>
      </c>
      <c r="Q61" s="2">
        <f>G31</f>
        <v>0.88600000000000001</v>
      </c>
      <c r="R61" s="2">
        <f t="shared" si="4"/>
        <v>0.88600000000000001</v>
      </c>
    </row>
    <row r="62" spans="1:30" x14ac:dyDescent="0.35">
      <c r="A62" s="22" t="str">
        <f>H8</f>
        <v>InfinP D7</v>
      </c>
      <c r="B62" s="17"/>
      <c r="C62" s="63">
        <f>H26</f>
        <v>0.84799999999999998</v>
      </c>
      <c r="D62" s="51">
        <f t="shared" si="1"/>
        <v>0.74099999999999999</v>
      </c>
      <c r="E62" s="53"/>
      <c r="F62" s="53"/>
      <c r="G62" s="54">
        <f t="shared" si="2"/>
        <v>100.02249718785153</v>
      </c>
      <c r="H62" s="55"/>
      <c r="I62" s="55"/>
      <c r="J62" s="95"/>
      <c r="K62" s="63">
        <f t="shared" si="3"/>
        <v>100.02249718785153</v>
      </c>
      <c r="L62" s="55"/>
      <c r="M62" s="55"/>
    </row>
    <row r="63" spans="1:30" x14ac:dyDescent="0.35">
      <c r="A63" s="22" t="str">
        <f>I8</f>
        <v>InfinP D7</v>
      </c>
      <c r="B63" s="18" t="str">
        <f t="shared" ref="B63" si="45">A63</f>
        <v>InfinP D7</v>
      </c>
      <c r="C63" s="50">
        <f>I26</f>
        <v>0.81</v>
      </c>
      <c r="D63" s="50">
        <f t="shared" si="1"/>
        <v>0.70300000000000007</v>
      </c>
      <c r="E63" s="56"/>
      <c r="F63" s="56"/>
      <c r="G63" s="57">
        <f t="shared" si="2"/>
        <v>94.893138357705297</v>
      </c>
      <c r="H63" s="58"/>
      <c r="I63" s="58"/>
      <c r="J63" s="95"/>
      <c r="K63" s="64">
        <f t="shared" si="3"/>
        <v>94.893138357705297</v>
      </c>
      <c r="L63" s="58"/>
      <c r="M63" s="58"/>
    </row>
    <row r="64" spans="1:30" ht="14.65" thickBot="1" x14ac:dyDescent="0.4">
      <c r="A64" s="22" t="str">
        <f>J8</f>
        <v>InfinP D7</v>
      </c>
      <c r="B64" s="19"/>
      <c r="C64" s="52">
        <f>J26</f>
        <v>0.82900000000000007</v>
      </c>
      <c r="D64" s="52">
        <f t="shared" si="1"/>
        <v>0.72200000000000009</v>
      </c>
      <c r="E64" s="59">
        <f t="shared" ref="E64" si="46">AVERAGE(D62:D64)</f>
        <v>0.72199999999999998</v>
      </c>
      <c r="F64" s="59">
        <f t="shared" ref="F64" si="47">STDEV(D62:D64)</f>
        <v>1.8999999999999961E-2</v>
      </c>
      <c r="G64" s="60">
        <f t="shared" si="2"/>
        <v>97.457817772778412</v>
      </c>
      <c r="H64" s="61">
        <f t="shared" ref="H64" si="48">AVERAGE(G62:G64)</f>
        <v>97.457817772778412</v>
      </c>
      <c r="I64" s="61">
        <f t="shared" ref="I64" si="49">STDEV(G62:G64)</f>
        <v>2.5646794150731154</v>
      </c>
      <c r="J64" s="95"/>
      <c r="K64" s="65">
        <f t="shared" si="3"/>
        <v>97.457817772778412</v>
      </c>
      <c r="L64" s="61">
        <f t="shared" ref="L64" si="50">AVERAGE(K62:K64)</f>
        <v>97.457817772778412</v>
      </c>
      <c r="M64" s="61">
        <f t="shared" ref="M64" si="51">STDEV(K62:K64)</f>
        <v>2.5646794150731154</v>
      </c>
      <c r="O64" s="43">
        <f>TTEST($R$44:$R$61,C62:C64,2,3)</f>
        <v>0.21984919418436277</v>
      </c>
      <c r="P64" s="98" t="str">
        <f t="shared" ref="P64" si="52">IF(O64="","",IF(O64&lt;0.01,"**",IF(AND(O64&lt;0.05),"*","")))</f>
        <v/>
      </c>
    </row>
    <row r="65" spans="1:20" x14ac:dyDescent="0.35">
      <c r="A65" s="22" t="str">
        <f>K8</f>
        <v>InfinP D8</v>
      </c>
      <c r="B65" s="9"/>
      <c r="C65" s="62">
        <f>K26</f>
        <v>0.85199999999999998</v>
      </c>
      <c r="D65" s="49">
        <f t="shared" si="1"/>
        <v>0.745</v>
      </c>
      <c r="E65" s="53"/>
      <c r="F65" s="53"/>
      <c r="G65" s="62">
        <f t="shared" si="2"/>
        <v>100.56242969628796</v>
      </c>
      <c r="H65" s="55"/>
      <c r="I65" s="55"/>
      <c r="J65" s="95"/>
      <c r="K65" s="63">
        <f t="shared" si="3"/>
        <v>100.56242969628796</v>
      </c>
      <c r="L65" s="55"/>
      <c r="M65" s="55"/>
    </row>
    <row r="66" spans="1:20" x14ac:dyDescent="0.35">
      <c r="A66" s="22" t="str">
        <f>L8</f>
        <v>InfinP D8</v>
      </c>
      <c r="B66" s="44" t="str">
        <f t="shared" ref="B66" si="53">A66</f>
        <v>InfinP D8</v>
      </c>
      <c r="C66" s="47">
        <f>L26</f>
        <v>0.83799999999999997</v>
      </c>
      <c r="D66" s="50">
        <f t="shared" si="1"/>
        <v>0.73099999999999998</v>
      </c>
      <c r="E66" s="56"/>
      <c r="F66" s="56"/>
      <c r="G66" s="57">
        <f t="shared" si="2"/>
        <v>98.672665916760408</v>
      </c>
      <c r="H66" s="58"/>
      <c r="I66" s="58"/>
      <c r="J66" s="95"/>
      <c r="K66" s="64">
        <f t="shared" si="3"/>
        <v>98.672665916760408</v>
      </c>
      <c r="L66" s="58"/>
      <c r="M66" s="58"/>
    </row>
    <row r="67" spans="1:20" ht="14.65" thickBot="1" x14ac:dyDescent="0.4">
      <c r="A67" s="2" t="str">
        <f>M8</f>
        <v>InfinP D8</v>
      </c>
      <c r="B67" s="10"/>
      <c r="C67" s="47">
        <f>M26</f>
        <v>0.82900000000000007</v>
      </c>
      <c r="D67" s="50">
        <f t="shared" si="1"/>
        <v>0.72200000000000009</v>
      </c>
      <c r="E67" s="59">
        <f t="shared" ref="E67" si="54">AVERAGE(D65:D67)</f>
        <v>0.73266666666666669</v>
      </c>
      <c r="F67" s="59">
        <f t="shared" ref="F67" si="55">STDEV(D65:D67)</f>
        <v>1.1590225767142432E-2</v>
      </c>
      <c r="G67" s="57">
        <f t="shared" si="2"/>
        <v>97.457817772778412</v>
      </c>
      <c r="H67" s="61">
        <f t="shared" ref="H67" si="56">AVERAGE(G65:G67)</f>
        <v>98.8976377952756</v>
      </c>
      <c r="I67" s="61">
        <f t="shared" ref="I67" si="57">STDEV(G65:G67)</f>
        <v>1.5644849179494855</v>
      </c>
      <c r="J67" s="95"/>
      <c r="K67" s="65">
        <f t="shared" si="3"/>
        <v>97.457817772778412</v>
      </c>
      <c r="L67" s="61">
        <f t="shared" ref="L67" si="58">AVERAGE(K65:K67)</f>
        <v>98.8976377952756</v>
      </c>
      <c r="M67" s="61">
        <f t="shared" ref="M67" si="59">STDEV(K65:K67)</f>
        <v>1.5644849179494855</v>
      </c>
      <c r="O67" s="43">
        <f>TTEST($R$44:$R$61,C65:C67,2,3)</f>
        <v>0.36332692097602898</v>
      </c>
      <c r="P67" s="98" t="str">
        <f t="shared" ref="P67" si="60">IF(O67="","",IF(O67&lt;0.01,"**",IF(AND(O67&lt;0.05),"*","")))</f>
        <v/>
      </c>
      <c r="S67" s="2" t="s">
        <v>63</v>
      </c>
    </row>
    <row r="68" spans="1:20" x14ac:dyDescent="0.35">
      <c r="A68" s="22" t="str">
        <f>B10</f>
        <v>InfinE D1</v>
      </c>
      <c r="B68" s="17"/>
      <c r="C68" s="49">
        <f>B27</f>
        <v>0.98199999999999998</v>
      </c>
      <c r="D68" s="49">
        <f t="shared" si="1"/>
        <v>0.875</v>
      </c>
      <c r="E68" s="53"/>
      <c r="F68" s="53"/>
      <c r="G68" s="62">
        <f t="shared" si="2"/>
        <v>118.11023622047243</v>
      </c>
      <c r="H68" s="55"/>
      <c r="I68" s="55"/>
      <c r="J68" s="95"/>
      <c r="K68" s="63">
        <f t="shared" si="3"/>
        <v>118.11023622047243</v>
      </c>
      <c r="L68" s="55"/>
      <c r="M68" s="55"/>
    </row>
    <row r="69" spans="1:20" x14ac:dyDescent="0.35">
      <c r="A69" s="22" t="str">
        <f>C10</f>
        <v>InfinE D1</v>
      </c>
      <c r="B69" s="18" t="str">
        <f t="shared" ref="B69" si="61">A69</f>
        <v>InfinE D1</v>
      </c>
      <c r="C69" s="50">
        <f>C27</f>
        <v>1.002</v>
      </c>
      <c r="D69" s="50">
        <f t="shared" si="1"/>
        <v>0.89500000000000002</v>
      </c>
      <c r="E69" s="56"/>
      <c r="F69" s="56"/>
      <c r="G69" s="57">
        <f t="shared" si="2"/>
        <v>120.80989876265467</v>
      </c>
      <c r="H69" s="58"/>
      <c r="I69" s="58"/>
      <c r="J69" s="95"/>
      <c r="K69" s="64">
        <f t="shared" si="3"/>
        <v>120.80989876265467</v>
      </c>
      <c r="L69" s="58"/>
      <c r="M69" s="58"/>
    </row>
    <row r="70" spans="1:20" ht="14.65" thickBot="1" x14ac:dyDescent="0.4">
      <c r="A70" s="22" t="str">
        <f>D10</f>
        <v>InfinE D1</v>
      </c>
      <c r="B70" s="19"/>
      <c r="C70" s="65">
        <f>D27</f>
        <v>1.0660000000000001</v>
      </c>
      <c r="D70" s="50">
        <f t="shared" si="1"/>
        <v>0.95900000000000007</v>
      </c>
      <c r="E70" s="59">
        <f t="shared" ref="E70" si="62">AVERAGE(D68:D70)</f>
        <v>0.90966666666666673</v>
      </c>
      <c r="F70" s="59">
        <f t="shared" ref="F70" si="63">STDEV(D68:D70)</f>
        <v>4.38786204584116E-2</v>
      </c>
      <c r="G70" s="57">
        <f t="shared" si="2"/>
        <v>129.44881889763781</v>
      </c>
      <c r="H70" s="61">
        <f t="shared" ref="H70" si="64">AVERAGE(G68:G70)</f>
        <v>122.78965129358831</v>
      </c>
      <c r="I70" s="61">
        <f t="shared" ref="I70" si="65">STDEV(G68:G70)</f>
        <v>5.9228734027102323</v>
      </c>
      <c r="J70" s="95"/>
      <c r="K70" s="65">
        <f t="shared" si="3"/>
        <v>129.44881889763781</v>
      </c>
      <c r="L70" s="61">
        <f>AVERAGE(K68:K70)</f>
        <v>122.78965129358831</v>
      </c>
      <c r="M70" s="61">
        <f t="shared" ref="M70" si="66">STDEV(K68:K70)</f>
        <v>5.9228734027102323</v>
      </c>
      <c r="O70" s="43">
        <f>TTEST($R$44:$R$61,C68:C70,2,3)</f>
        <v>1.9383485394530279E-2</v>
      </c>
      <c r="P70" s="98" t="str">
        <f t="shared" ref="P70" si="67">IF(O70="","",IF(O70&lt;0.01,"**",IF(AND(O70&lt;0.05),"*","")))</f>
        <v>*</v>
      </c>
      <c r="S70" s="43">
        <f>TTEST(C68:C70,J92:J94,2,3)</f>
        <v>7.0273161248430348E-3</v>
      </c>
      <c r="T70" s="98" t="str">
        <f>IF(S70="","",IF(S70&lt;0.01,"**",IF(AND(S70&lt;0.05),"*","")))</f>
        <v>**</v>
      </c>
    </row>
    <row r="71" spans="1:20" x14ac:dyDescent="0.35">
      <c r="A71" s="22" t="str">
        <f>E10</f>
        <v>InfinE D2</v>
      </c>
      <c r="B71" s="9"/>
      <c r="C71" s="47">
        <f>E27</f>
        <v>1.171</v>
      </c>
      <c r="D71" s="51">
        <f t="shared" si="1"/>
        <v>1.0640000000000001</v>
      </c>
      <c r="E71" s="53"/>
      <c r="F71" s="53"/>
      <c r="G71" s="54">
        <f t="shared" si="2"/>
        <v>143.62204724409449</v>
      </c>
      <c r="H71" s="55"/>
      <c r="I71" s="55"/>
      <c r="J71" s="95"/>
      <c r="K71" s="63">
        <f t="shared" si="3"/>
        <v>143.62204724409449</v>
      </c>
      <c r="L71" s="55"/>
      <c r="M71" s="55"/>
    </row>
    <row r="72" spans="1:20" x14ac:dyDescent="0.35">
      <c r="A72" s="22" t="str">
        <f>F10</f>
        <v>InfinE D2</v>
      </c>
      <c r="B72" s="44" t="str">
        <f t="shared" ref="B72" si="68">A72</f>
        <v>InfinE D2</v>
      </c>
      <c r="C72" s="47">
        <f>F27</f>
        <v>1.2450000000000001</v>
      </c>
      <c r="D72" s="50">
        <f t="shared" si="1"/>
        <v>1.1380000000000001</v>
      </c>
      <c r="E72" s="56"/>
      <c r="F72" s="56"/>
      <c r="G72" s="57">
        <f t="shared" si="2"/>
        <v>153.61079865016873</v>
      </c>
      <c r="H72" s="58"/>
      <c r="I72" s="58"/>
      <c r="J72" s="95"/>
      <c r="K72" s="64">
        <f t="shared" si="3"/>
        <v>153.61079865016873</v>
      </c>
      <c r="L72" s="58"/>
      <c r="M72" s="58"/>
    </row>
    <row r="73" spans="1:20" ht="14.65" thickBot="1" x14ac:dyDescent="0.4">
      <c r="A73" s="22" t="str">
        <f>G10</f>
        <v>InfinE D2</v>
      </c>
      <c r="B73" s="10"/>
      <c r="C73" s="48">
        <f>G27</f>
        <v>1.0589999999999999</v>
      </c>
      <c r="D73" s="52">
        <f t="shared" si="1"/>
        <v>0.95199999999999996</v>
      </c>
      <c r="E73" s="59">
        <f t="shared" ref="E73" si="69">AVERAGE(D71:D73)</f>
        <v>1.0513333333333332</v>
      </c>
      <c r="F73" s="59">
        <f t="shared" ref="F73" si="70">STDEV(D71:D73)</f>
        <v>9.3644718662257445E-2</v>
      </c>
      <c r="G73" s="57">
        <f t="shared" si="2"/>
        <v>128.50393700787401</v>
      </c>
      <c r="H73" s="61">
        <f t="shared" ref="H73" si="71">AVERAGE(G71:G73)</f>
        <v>141.91226096737907</v>
      </c>
      <c r="I73" s="61">
        <f t="shared" ref="I73" si="72">STDEV(G71:G73)</f>
        <v>12.64045696228446</v>
      </c>
      <c r="J73" s="95"/>
      <c r="K73" s="64">
        <f t="shared" si="3"/>
        <v>128.50393700787401</v>
      </c>
      <c r="L73" s="61">
        <f>AVERAGE(K71:K73)</f>
        <v>141.91226096737907</v>
      </c>
      <c r="M73" s="61">
        <f t="shared" ref="M73" si="73">STDEV(K71:K73)</f>
        <v>12.64045696228446</v>
      </c>
      <c r="O73" s="43">
        <f>TTEST($R$44:$R$61,C71:C73,2,3)</f>
        <v>2.8362292462343248E-2</v>
      </c>
      <c r="P73" s="98" t="str">
        <f t="shared" ref="P73" si="74">IF(O73="","",IF(O73&lt;0.01,"**",IF(AND(O73&lt;0.05),"*","")))</f>
        <v>*</v>
      </c>
      <c r="S73" s="43">
        <f>TTEST(C71:C73,C95:C97,2,3)</f>
        <v>3.2300444834492514E-2</v>
      </c>
      <c r="T73" s="98" t="str">
        <f t="shared" ref="T73" si="75">IF(S73="","",IF(S73&lt;0.01,"**",IF(AND(S73&lt;0.05),"*","")))</f>
        <v>*</v>
      </c>
    </row>
    <row r="74" spans="1:20" x14ac:dyDescent="0.35">
      <c r="A74" s="22" t="str">
        <f>H10</f>
        <v>InfinE D3</v>
      </c>
      <c r="B74" s="17"/>
      <c r="C74" s="49">
        <f>H27</f>
        <v>1.1599999999999999</v>
      </c>
      <c r="D74" s="49">
        <f t="shared" si="1"/>
        <v>1.0529999999999999</v>
      </c>
      <c r="E74" s="53"/>
      <c r="F74" s="53"/>
      <c r="G74" s="63">
        <f t="shared" si="2"/>
        <v>142.13723284589426</v>
      </c>
      <c r="H74" s="55"/>
      <c r="I74" s="55"/>
      <c r="J74" s="95">
        <f t="shared" ref="J74:J115" si="76">C74</f>
        <v>1.1599999999999999</v>
      </c>
      <c r="K74" s="63">
        <f t="shared" si="3"/>
        <v>142.13723284589426</v>
      </c>
      <c r="L74" s="55"/>
      <c r="M74" s="55"/>
    </row>
    <row r="75" spans="1:20" x14ac:dyDescent="0.35">
      <c r="A75" s="22" t="str">
        <f>I10</f>
        <v>InfinE D3</v>
      </c>
      <c r="B75" s="18" t="str">
        <f t="shared" ref="B75" si="77">A75</f>
        <v>InfinE D3</v>
      </c>
      <c r="C75" s="50">
        <f>I27</f>
        <v>1.1859999999999999</v>
      </c>
      <c r="D75" s="50">
        <f t="shared" si="1"/>
        <v>1.079</v>
      </c>
      <c r="E75" s="56"/>
      <c r="F75" s="56"/>
      <c r="G75" s="64">
        <f t="shared" si="2"/>
        <v>145.64679415073115</v>
      </c>
      <c r="H75" s="58"/>
      <c r="I75" s="58"/>
      <c r="J75" s="95">
        <f t="shared" si="76"/>
        <v>1.1859999999999999</v>
      </c>
      <c r="K75" s="64">
        <f t="shared" si="3"/>
        <v>145.64679415073115</v>
      </c>
      <c r="L75" s="58"/>
      <c r="M75" s="58"/>
    </row>
    <row r="76" spans="1:20" ht="14.65" thickBot="1" x14ac:dyDescent="0.4">
      <c r="A76" s="22" t="str">
        <f>J10</f>
        <v>InfinE D3</v>
      </c>
      <c r="B76" s="19"/>
      <c r="C76" s="52">
        <f>J27</f>
        <v>1.022</v>
      </c>
      <c r="D76" s="50">
        <f t="shared" si="1"/>
        <v>0.91500000000000004</v>
      </c>
      <c r="E76" s="59">
        <f t="shared" ref="E76" si="78">AVERAGE(D74:D76)</f>
        <v>1.0156666666666665</v>
      </c>
      <c r="F76" s="59">
        <f t="shared" ref="F76" si="79">STDEV(D74:D76)</f>
        <v>8.8143821867067484E-2</v>
      </c>
      <c r="G76" s="65">
        <f t="shared" si="2"/>
        <v>123.50956130483691</v>
      </c>
      <c r="H76" s="61">
        <f t="shared" ref="H76" si="80">AVERAGE(G74:G76)</f>
        <v>137.09786276715411</v>
      </c>
      <c r="I76" s="61">
        <f t="shared" ref="I76" si="81">STDEV(G74:G76)</f>
        <v>11.897928710965237</v>
      </c>
      <c r="J76" s="95"/>
      <c r="K76" s="65"/>
      <c r="L76" s="61">
        <f>AVERAGE(K74:K76)</f>
        <v>143.89201349831271</v>
      </c>
      <c r="M76" s="61">
        <f t="shared" ref="M76" si="82">STDEV(K74:K76)</f>
        <v>2.4816345976400753</v>
      </c>
      <c r="O76" s="43">
        <f>TTEST($R$44:$R$61,J74:J76,2,3)</f>
        <v>1.3857765714708722E-2</v>
      </c>
      <c r="P76" s="98" t="str">
        <f t="shared" ref="P76" si="83">IF(O76="","",IF(O76&lt;0.01,"**",IF(AND(O76&lt;0.05),"*","")))</f>
        <v>*</v>
      </c>
      <c r="S76" s="43">
        <f>TTEST(J74:J76,C98:C100,2,3)</f>
        <v>1.2932927734836473E-3</v>
      </c>
      <c r="T76" s="98" t="str">
        <f t="shared" ref="T76" si="84">IF(S76="","",IF(S76&lt;0.01,"**",IF(AND(S76&lt;0.05),"*","")))</f>
        <v>**</v>
      </c>
    </row>
    <row r="77" spans="1:20" x14ac:dyDescent="0.35">
      <c r="A77" s="2" t="str">
        <f>K10</f>
        <v>InfinE D4</v>
      </c>
      <c r="B77" s="9"/>
      <c r="C77" s="87">
        <f>K27</f>
        <v>0.91200000000000003</v>
      </c>
      <c r="D77" s="49">
        <f t="shared" si="1"/>
        <v>0.80500000000000005</v>
      </c>
      <c r="E77" s="53"/>
      <c r="F77" s="53"/>
      <c r="G77" s="62">
        <f t="shared" si="2"/>
        <v>108.66141732283465</v>
      </c>
      <c r="H77" s="55"/>
      <c r="I77" s="55"/>
      <c r="J77" s="95"/>
      <c r="K77" s="63">
        <f t="shared" si="3"/>
        <v>108.66141732283465</v>
      </c>
      <c r="L77" s="55"/>
      <c r="M77" s="55"/>
    </row>
    <row r="78" spans="1:20" x14ac:dyDescent="0.35">
      <c r="A78" s="22" t="str">
        <f>L10</f>
        <v>InfinE D4</v>
      </c>
      <c r="B78" s="44" t="str">
        <f t="shared" ref="B78" si="85">A78</f>
        <v>InfinE D4</v>
      </c>
      <c r="C78" s="47">
        <f>L27</f>
        <v>0.89500000000000002</v>
      </c>
      <c r="D78" s="50">
        <f t="shared" si="1"/>
        <v>0.78800000000000003</v>
      </c>
      <c r="E78" s="56"/>
      <c r="F78" s="56"/>
      <c r="G78" s="57">
        <f t="shared" si="2"/>
        <v>106.36670416197975</v>
      </c>
      <c r="H78" s="58"/>
      <c r="I78" s="58"/>
      <c r="J78" s="95"/>
      <c r="K78" s="64">
        <f t="shared" si="3"/>
        <v>106.36670416197975</v>
      </c>
      <c r="L78" s="58"/>
      <c r="M78" s="58"/>
    </row>
    <row r="79" spans="1:20" ht="14.65" thickBot="1" x14ac:dyDescent="0.4">
      <c r="A79" s="22" t="str">
        <f>M10</f>
        <v>InfinE D4</v>
      </c>
      <c r="B79" s="10"/>
      <c r="C79" s="47">
        <f>M27</f>
        <v>0.90400000000000003</v>
      </c>
      <c r="D79" s="50">
        <f t="shared" si="1"/>
        <v>0.79700000000000004</v>
      </c>
      <c r="E79" s="59">
        <f t="shared" ref="E79" si="86">AVERAGE(D77:D79)</f>
        <v>0.79666666666666675</v>
      </c>
      <c r="F79" s="59">
        <f t="shared" ref="F79" si="87">STDEV(D77:D79)</f>
        <v>8.5049005481153891E-3</v>
      </c>
      <c r="G79" s="57">
        <f t="shared" si="2"/>
        <v>107.58155230596176</v>
      </c>
      <c r="H79" s="61">
        <f t="shared" ref="H79" si="88">AVERAGE(G77:G79)</f>
        <v>107.53655793025871</v>
      </c>
      <c r="I79" s="61">
        <f t="shared" ref="I79" si="89">STDEV(G77:G79)</f>
        <v>1.1480180717366117</v>
      </c>
      <c r="J79" s="95"/>
      <c r="K79" s="65">
        <f t="shared" si="3"/>
        <v>107.58155230596176</v>
      </c>
      <c r="L79" s="61">
        <f t="shared" ref="L79" si="90">AVERAGE(K77:K79)</f>
        <v>107.53655793025871</v>
      </c>
      <c r="M79" s="61">
        <f t="shared" ref="M79" si="91">STDEV(K77:K79)</f>
        <v>1.1480180717366117</v>
      </c>
      <c r="O79" s="43">
        <f>TTEST($R$44:$R$61,C77:C79,2,3)</f>
        <v>1.6800710530878716E-4</v>
      </c>
      <c r="P79" s="98" t="str">
        <f t="shared" ref="P79" si="92">IF(O79="","",IF(O79&lt;0.01,"**",IF(AND(O79&lt;0.05),"*","")))</f>
        <v>**</v>
      </c>
      <c r="S79" s="43">
        <f>TTEST(C77:C79,C101:C103,2,3)</f>
        <v>0.61913791207027835</v>
      </c>
      <c r="T79" s="98" t="str">
        <f t="shared" ref="T79" si="93">IF(S79="","",IF(S79&lt;0.01,"**",IF(AND(S79&lt;0.05),"*","")))</f>
        <v/>
      </c>
    </row>
    <row r="80" spans="1:20" x14ac:dyDescent="0.35">
      <c r="A80" s="2" t="str">
        <f>B12</f>
        <v>InfinE D5</v>
      </c>
      <c r="B80" s="17"/>
      <c r="C80" s="49">
        <f>B28</f>
        <v>0.874</v>
      </c>
      <c r="D80" s="51">
        <f t="shared" si="1"/>
        <v>0.76700000000000002</v>
      </c>
      <c r="E80" s="53"/>
      <c r="F80" s="53"/>
      <c r="G80" s="54">
        <f t="shared" si="2"/>
        <v>103.53205849268841</v>
      </c>
      <c r="H80" s="55"/>
      <c r="I80" s="55"/>
      <c r="J80" s="95"/>
      <c r="K80" s="63">
        <f t="shared" si="3"/>
        <v>103.53205849268841</v>
      </c>
      <c r="L80" s="55"/>
      <c r="M80" s="55"/>
    </row>
    <row r="81" spans="1:20" x14ac:dyDescent="0.35">
      <c r="A81" s="22" t="str">
        <f>C12</f>
        <v>InfinE D5</v>
      </c>
      <c r="B81" s="18" t="str">
        <f t="shared" ref="B81" si="94">A81</f>
        <v>InfinE D5</v>
      </c>
      <c r="C81" s="50">
        <f>C28</f>
        <v>0.91100000000000003</v>
      </c>
      <c r="D81" s="50">
        <f t="shared" si="1"/>
        <v>0.80400000000000005</v>
      </c>
      <c r="E81" s="56"/>
      <c r="F81" s="56"/>
      <c r="G81" s="57">
        <f t="shared" si="2"/>
        <v>108.52643419572554</v>
      </c>
      <c r="H81" s="58"/>
      <c r="I81" s="58"/>
      <c r="J81" s="95"/>
      <c r="K81" s="64">
        <f t="shared" si="3"/>
        <v>108.52643419572554</v>
      </c>
      <c r="L81" s="58"/>
      <c r="M81" s="58"/>
    </row>
    <row r="82" spans="1:20" ht="14.65" thickBot="1" x14ac:dyDescent="0.4">
      <c r="A82" s="22" t="str">
        <f>D12</f>
        <v>InfinE D5</v>
      </c>
      <c r="B82" s="19"/>
      <c r="C82" s="52">
        <f>D28</f>
        <v>0.96299999999999997</v>
      </c>
      <c r="D82" s="52">
        <f t="shared" si="1"/>
        <v>0.85599999999999998</v>
      </c>
      <c r="E82" s="59">
        <f t="shared" ref="E82" si="95">AVERAGE(D80:D82)</f>
        <v>0.80900000000000005</v>
      </c>
      <c r="F82" s="59">
        <f t="shared" ref="F82" si="96">STDEV(D80:D82)</f>
        <v>4.4710177812216291E-2</v>
      </c>
      <c r="G82" s="60">
        <f>(D82/$O$24)*100</f>
        <v>115.54555680539933</v>
      </c>
      <c r="H82" s="61">
        <f t="shared" ref="H82" si="97">AVERAGE(G80:G82)</f>
        <v>109.20134983127109</v>
      </c>
      <c r="I82" s="61">
        <f t="shared" ref="I82" si="98">STDEV(G80:G82)</f>
        <v>6.0351196146973702</v>
      </c>
      <c r="J82" s="95"/>
      <c r="K82" s="65">
        <f t="shared" si="3"/>
        <v>115.54555680539933</v>
      </c>
      <c r="L82" s="61">
        <f t="shared" ref="L82" si="99">AVERAGE(K80:K82)</f>
        <v>109.20134983127109</v>
      </c>
      <c r="M82" s="61">
        <f t="shared" ref="M82" si="100">STDEV(K80:K82)</f>
        <v>6.0351196146973702</v>
      </c>
      <c r="O82" s="43">
        <f>TTEST($R$44:$R$61,C80:C82,2,3)</f>
        <v>0.11469639727214143</v>
      </c>
      <c r="P82" s="98" t="str">
        <f t="shared" ref="P82" si="101">IF(O82="","",IF(O82&lt;0.01,"**",IF(AND(O82&lt;0.05),"*","")))</f>
        <v/>
      </c>
      <c r="S82" s="43">
        <f>TTEST(C80:C82,J104:J106,2,3)</f>
        <v>0.72218015713991979</v>
      </c>
      <c r="T82" s="98" t="str">
        <f t="shared" ref="T82" si="102">IF(S82="","",IF(S82&lt;0.01,"**",IF(AND(S82&lt;0.05),"*","")))</f>
        <v/>
      </c>
    </row>
    <row r="83" spans="1:20" x14ac:dyDescent="0.35">
      <c r="A83" s="22" t="str">
        <f>E12</f>
        <v>InfinE D6</v>
      </c>
      <c r="B83" s="9"/>
      <c r="C83" s="87">
        <f>E28</f>
        <v>1.123</v>
      </c>
      <c r="D83" s="49">
        <f>C83-$O$27</f>
        <v>1.016</v>
      </c>
      <c r="E83" s="53"/>
      <c r="F83" s="53"/>
      <c r="G83" s="62">
        <f>(D83/$O$24)*100</f>
        <v>137.14285714285714</v>
      </c>
      <c r="H83" s="55"/>
      <c r="I83" s="55"/>
      <c r="J83" s="95"/>
      <c r="K83" s="63"/>
      <c r="L83" s="55"/>
      <c r="M83" s="55"/>
    </row>
    <row r="84" spans="1:20" x14ac:dyDescent="0.35">
      <c r="A84" s="22" t="str">
        <f>F12</f>
        <v>InfinE D6</v>
      </c>
      <c r="B84" s="44" t="str">
        <f t="shared" ref="B84" si="103">A84</f>
        <v>InfinE D6</v>
      </c>
      <c r="C84" s="47">
        <f>F28</f>
        <v>0.86299999999999999</v>
      </c>
      <c r="D84" s="50">
        <f t="shared" si="1"/>
        <v>0.75600000000000001</v>
      </c>
      <c r="E84" s="56"/>
      <c r="F84" s="56"/>
      <c r="G84" s="57">
        <f t="shared" si="2"/>
        <v>102.04724409448819</v>
      </c>
      <c r="H84" s="58"/>
      <c r="I84" s="58"/>
      <c r="J84" s="95">
        <f t="shared" si="76"/>
        <v>0.86299999999999999</v>
      </c>
      <c r="K84" s="64">
        <f t="shared" si="3"/>
        <v>102.04724409448819</v>
      </c>
      <c r="L84" s="58"/>
      <c r="M84" s="58"/>
    </row>
    <row r="85" spans="1:20" ht="14.65" thickBot="1" x14ac:dyDescent="0.4">
      <c r="A85" s="22" t="str">
        <f>G12</f>
        <v>InfinE D6</v>
      </c>
      <c r="B85" s="10"/>
      <c r="C85" s="47">
        <f>G28</f>
        <v>0.94300000000000006</v>
      </c>
      <c r="D85" s="50">
        <f t="shared" si="1"/>
        <v>0.83600000000000008</v>
      </c>
      <c r="E85" s="59">
        <f t="shared" ref="E85" si="104">AVERAGE(D83:D85)</f>
        <v>0.8693333333333334</v>
      </c>
      <c r="F85" s="59">
        <f t="shared" ref="F85" si="105">STDEV(D83:D85)</f>
        <v>0.13316656236958804</v>
      </c>
      <c r="G85" s="57">
        <f t="shared" si="2"/>
        <v>112.84589426321712</v>
      </c>
      <c r="H85" s="61">
        <f t="shared" ref="H85" si="106">AVERAGE(G83:G85)</f>
        <v>117.34533183352083</v>
      </c>
      <c r="I85" s="61">
        <f t="shared" ref="I85" si="107">STDEV(G83:G85)</f>
        <v>17.975239015017429</v>
      </c>
      <c r="J85" s="95">
        <f t="shared" si="76"/>
        <v>0.94300000000000006</v>
      </c>
      <c r="K85" s="65">
        <f t="shared" si="3"/>
        <v>112.84589426321712</v>
      </c>
      <c r="L85" s="61">
        <f t="shared" ref="L85" si="108">AVERAGE(K83:K85)</f>
        <v>107.44656917885266</v>
      </c>
      <c r="M85" s="61">
        <f t="shared" ref="M85" si="109">STDEV(K83:K85)</f>
        <v>7.6357987619694798</v>
      </c>
      <c r="O85" s="43">
        <f>TTEST($R$44:$R$61,J83:J85,2,3)</f>
        <v>0.39736471432574966</v>
      </c>
      <c r="P85" s="98" t="str">
        <f t="shared" ref="P85" si="110">IF(O85="","",IF(O85&lt;0.01,"**",IF(AND(O85&lt;0.05),"*","")))</f>
        <v/>
      </c>
      <c r="S85" s="43">
        <f>TTEST(J83:J85,J107:J109,2,3)</f>
        <v>0.7909486347065996</v>
      </c>
      <c r="T85" s="98" t="str">
        <f t="shared" ref="T85" si="111">IF(S85="","",IF(S85&lt;0.01,"**",IF(AND(S85&lt;0.05),"*","")))</f>
        <v/>
      </c>
    </row>
    <row r="86" spans="1:20" x14ac:dyDescent="0.35">
      <c r="A86" s="22" t="str">
        <f>H12</f>
        <v>InfinE D7</v>
      </c>
      <c r="B86" s="17"/>
      <c r="C86" s="49">
        <f>H28</f>
        <v>0.91100000000000003</v>
      </c>
      <c r="D86" s="49">
        <f t="shared" si="1"/>
        <v>0.80400000000000005</v>
      </c>
      <c r="E86" s="53"/>
      <c r="F86" s="53"/>
      <c r="G86" s="62">
        <f t="shared" si="2"/>
        <v>108.52643419572554</v>
      </c>
      <c r="H86" s="55"/>
      <c r="I86" s="55"/>
      <c r="J86" s="95"/>
      <c r="K86" s="63">
        <f t="shared" si="3"/>
        <v>108.52643419572554</v>
      </c>
      <c r="L86" s="55"/>
      <c r="M86" s="55"/>
    </row>
    <row r="87" spans="1:20" x14ac:dyDescent="0.35">
      <c r="A87" s="22" t="str">
        <f>I12</f>
        <v>InfinE D7</v>
      </c>
      <c r="B87" s="18" t="str">
        <f t="shared" ref="B87" si="112">A87</f>
        <v>InfinE D7</v>
      </c>
      <c r="C87" s="64">
        <f>I28</f>
        <v>0.878</v>
      </c>
      <c r="D87" s="50">
        <f t="shared" si="1"/>
        <v>0.77100000000000002</v>
      </c>
      <c r="E87" s="56"/>
      <c r="F87" s="56"/>
      <c r="G87" s="57">
        <f t="shared" si="2"/>
        <v>104.07199100112486</v>
      </c>
      <c r="H87" s="58"/>
      <c r="I87" s="58"/>
      <c r="J87" s="95"/>
      <c r="K87" s="64">
        <f t="shared" si="3"/>
        <v>104.07199100112486</v>
      </c>
      <c r="L87" s="58"/>
      <c r="M87" s="58"/>
    </row>
    <row r="88" spans="1:20" ht="14.65" thickBot="1" x14ac:dyDescent="0.4">
      <c r="A88" s="22" t="str">
        <f>J12</f>
        <v>InfinE D7</v>
      </c>
      <c r="B88" s="19"/>
      <c r="C88" s="52">
        <f>J28</f>
        <v>0.877</v>
      </c>
      <c r="D88" s="50">
        <f t="shared" si="1"/>
        <v>0.77</v>
      </c>
      <c r="E88" s="59">
        <f t="shared" ref="E88" si="113">AVERAGE(D86:D88)</f>
        <v>0.78166666666666673</v>
      </c>
      <c r="F88" s="59">
        <f t="shared" ref="F88" si="114">STDEV(D86:D88)</f>
        <v>1.9347695814575284E-2</v>
      </c>
      <c r="G88" s="57">
        <f t="shared" si="2"/>
        <v>103.93700787401573</v>
      </c>
      <c r="H88" s="61">
        <f t="shared" ref="H88" si="115">AVERAGE(G86:G88)</f>
        <v>105.51181102362204</v>
      </c>
      <c r="I88" s="61">
        <f t="shared" ref="I88" si="116">STDEV(G86:G88)</f>
        <v>2.6116124834072449</v>
      </c>
      <c r="J88" s="95"/>
      <c r="K88" s="65">
        <f t="shared" si="3"/>
        <v>103.93700787401573</v>
      </c>
      <c r="L88" s="61">
        <f t="shared" ref="L88" si="117">AVERAGE(K86:K88)</f>
        <v>105.51181102362204</v>
      </c>
      <c r="M88" s="61">
        <f t="shared" ref="M88" si="118">STDEV(K86:K88)</f>
        <v>2.6116124834072449</v>
      </c>
      <c r="O88" s="43">
        <f>TTEST($R$44:$R$61,C86:C88,2,3)</f>
        <v>5.1487336671706241E-2</v>
      </c>
      <c r="P88" s="98" t="str">
        <f t="shared" ref="P88" si="119">IF(O88="","",IF(O88&lt;0.01,"**",IF(AND(O88&lt;0.05),"*","")))</f>
        <v/>
      </c>
      <c r="S88" s="43">
        <f>TTEST(C86:C88,J110:J112,2,3)</f>
        <v>0.72514476968265407</v>
      </c>
      <c r="T88" s="98" t="str">
        <f t="shared" ref="T88" si="120">IF(S88="","",IF(S88&lt;0.01,"**",IF(AND(S88&lt;0.05),"*","")))</f>
        <v/>
      </c>
    </row>
    <row r="89" spans="1:20" x14ac:dyDescent="0.35">
      <c r="A89" s="22" t="str">
        <f>K12</f>
        <v>InfinE D8</v>
      </c>
      <c r="B89" s="9"/>
      <c r="C89" s="47">
        <f>K28</f>
        <v>0.81700000000000006</v>
      </c>
      <c r="D89" s="51">
        <f t="shared" si="1"/>
        <v>0.71000000000000008</v>
      </c>
      <c r="E89" s="53"/>
      <c r="F89" s="53"/>
      <c r="G89" s="54">
        <f t="shared" si="2"/>
        <v>95.838020247469075</v>
      </c>
      <c r="H89" s="55"/>
      <c r="I89" s="55"/>
      <c r="J89" s="95"/>
      <c r="K89" s="63">
        <f t="shared" si="3"/>
        <v>95.838020247469075</v>
      </c>
      <c r="L89" s="55"/>
      <c r="M89" s="55"/>
    </row>
    <row r="90" spans="1:20" x14ac:dyDescent="0.35">
      <c r="A90" s="22" t="str">
        <f>L12</f>
        <v>InfinE D8</v>
      </c>
      <c r="B90" s="44" t="str">
        <f t="shared" ref="B90" si="121">A90</f>
        <v>InfinE D8</v>
      </c>
      <c r="C90" s="47">
        <f>L28</f>
        <v>0.85</v>
      </c>
      <c r="D90" s="50">
        <f t="shared" si="1"/>
        <v>0.74299999999999999</v>
      </c>
      <c r="E90" s="56"/>
      <c r="F90" s="56"/>
      <c r="G90" s="57">
        <f t="shared" si="2"/>
        <v>100.29246344206975</v>
      </c>
      <c r="H90" s="58"/>
      <c r="I90" s="58"/>
      <c r="J90" s="95"/>
      <c r="K90" s="64">
        <f t="shared" si="3"/>
        <v>100.29246344206975</v>
      </c>
      <c r="L90" s="58"/>
      <c r="M90" s="58"/>
    </row>
    <row r="91" spans="1:20" ht="14.65" thickBot="1" x14ac:dyDescent="0.4">
      <c r="A91" s="22" t="str">
        <f>M12</f>
        <v>InfinE D8</v>
      </c>
      <c r="B91" s="10"/>
      <c r="C91" s="60">
        <f>M28</f>
        <v>0.87</v>
      </c>
      <c r="D91" s="52">
        <f t="shared" si="1"/>
        <v>0.76300000000000001</v>
      </c>
      <c r="E91" s="59">
        <f t="shared" ref="E91" si="122">AVERAGE(D89:D91)</f>
        <v>0.73866666666666669</v>
      </c>
      <c r="F91" s="59">
        <f t="shared" ref="F91" si="123">STDEV(D89:D91)</f>
        <v>2.6764404221527732E-2</v>
      </c>
      <c r="G91" s="60">
        <f t="shared" si="2"/>
        <v>102.99212598425196</v>
      </c>
      <c r="H91" s="61">
        <f t="shared" ref="H91" si="124">AVERAGE(G89:G91)</f>
        <v>99.707536557930268</v>
      </c>
      <c r="I91" s="61">
        <f t="shared" ref="I91" si="125">STDEV(G89:G91)</f>
        <v>3.6127429770341095</v>
      </c>
      <c r="J91" s="95"/>
      <c r="K91" s="65">
        <f t="shared" si="3"/>
        <v>102.99212598425196</v>
      </c>
      <c r="L91" s="61">
        <f t="shared" ref="L91" si="126">AVERAGE(K89:K91)</f>
        <v>99.707536557930268</v>
      </c>
      <c r="M91" s="61">
        <f t="shared" ref="M91" si="127">STDEV(K89:K91)</f>
        <v>3.6127429770341095</v>
      </c>
      <c r="O91" s="43">
        <f>TTEST($R$44:$R$61,C89:C91,2,3)</f>
        <v>0.9033484980115124</v>
      </c>
      <c r="P91" s="98" t="str">
        <f t="shared" ref="P91" si="128">IF(O91="","",IF(O91&lt;0.01,"**",IF(AND(O91&lt;0.05),"*","")))</f>
        <v/>
      </c>
      <c r="S91" s="43">
        <f>TTEST(C89:C91,J113:J115,2,3)</f>
        <v>0.73215282912228075</v>
      </c>
      <c r="T91" s="98" t="str">
        <f t="shared" ref="T91" si="129">IF(S91="","",IF(S91&lt;0.01,"**",IF(AND(S91&lt;0.05),"*","")))</f>
        <v/>
      </c>
    </row>
    <row r="92" spans="1:20" x14ac:dyDescent="0.35">
      <c r="A92" s="2" t="str">
        <f>B14</f>
        <v>EtOH 1</v>
      </c>
      <c r="B92" s="17"/>
      <c r="C92" s="49">
        <f>B29</f>
        <v>0.80100000000000005</v>
      </c>
      <c r="D92" s="49">
        <f t="shared" si="1"/>
        <v>0.69400000000000006</v>
      </c>
      <c r="E92" s="53"/>
      <c r="F92" s="53"/>
      <c r="G92" s="62">
        <f t="shared" si="2"/>
        <v>93.678290213723287</v>
      </c>
      <c r="H92" s="55"/>
      <c r="I92" s="55"/>
      <c r="J92" s="95">
        <f t="shared" si="76"/>
        <v>0.80100000000000005</v>
      </c>
      <c r="K92" s="63">
        <f t="shared" si="3"/>
        <v>93.678290213723287</v>
      </c>
      <c r="L92" s="55"/>
      <c r="M92" s="55"/>
    </row>
    <row r="93" spans="1:20" x14ac:dyDescent="0.35">
      <c r="A93" s="22" t="str">
        <f>C14</f>
        <v>EtOH 1</v>
      </c>
      <c r="B93" s="18" t="str">
        <f t="shared" ref="B93" si="130">A93</f>
        <v>EtOH 1</v>
      </c>
      <c r="C93" s="50">
        <f>C29</f>
        <v>0.83200000000000007</v>
      </c>
      <c r="D93" s="50">
        <f t="shared" si="1"/>
        <v>0.72500000000000009</v>
      </c>
      <c r="E93" s="56"/>
      <c r="F93" s="56"/>
      <c r="G93" s="57">
        <f t="shared" si="2"/>
        <v>97.86276715410574</v>
      </c>
      <c r="H93" s="58"/>
      <c r="I93" s="58"/>
      <c r="J93" s="95">
        <f t="shared" si="76"/>
        <v>0.83200000000000007</v>
      </c>
      <c r="K93" s="64">
        <f t="shared" si="3"/>
        <v>97.86276715410574</v>
      </c>
      <c r="L93" s="58"/>
      <c r="M93" s="58"/>
    </row>
    <row r="94" spans="1:20" ht="14.65" thickBot="1" x14ac:dyDescent="0.4">
      <c r="A94" s="22" t="str">
        <f>D14</f>
        <v>EtOH 1</v>
      </c>
      <c r="B94" s="19"/>
      <c r="C94" s="52">
        <f>D29</f>
        <v>1.673</v>
      </c>
      <c r="D94" s="50">
        <f t="shared" si="1"/>
        <v>1.5660000000000001</v>
      </c>
      <c r="E94" s="59">
        <f t="shared" ref="E94" si="131">AVERAGE(D92:D94)</f>
        <v>0.99500000000000011</v>
      </c>
      <c r="F94" s="59">
        <f t="shared" ref="F94" si="132">STDEV(D92:D94)</f>
        <v>0.49474336781810391</v>
      </c>
      <c r="G94" s="57">
        <f t="shared" si="2"/>
        <v>211.38357705286839</v>
      </c>
      <c r="H94" s="61">
        <f t="shared" ref="H94" si="133">AVERAGE(G92:G94)</f>
        <v>134.30821147356582</v>
      </c>
      <c r="I94" s="61">
        <f t="shared" ref="I94" si="134">STDEV(G92:G94)</f>
        <v>66.782006904580982</v>
      </c>
      <c r="J94" s="95"/>
      <c r="K94" s="65"/>
      <c r="L94" s="61">
        <f t="shared" ref="L94" si="135">AVERAGE(K92:K94)</f>
        <v>95.770528683914506</v>
      </c>
      <c r="M94" s="61">
        <f t="shared" ref="M94" si="136">STDEV(K92:K94)</f>
        <v>2.9588720202631689</v>
      </c>
      <c r="O94" s="43">
        <f>TTEST($R$44:$R$61,J92:J94,2,3)</f>
        <v>0.27464247043905055</v>
      </c>
      <c r="P94" s="98" t="str">
        <f t="shared" ref="P94" si="137">IF(O94="","",IF(O94&lt;0.01,"**",IF(AND(O94&lt;0.05),"*","")))</f>
        <v/>
      </c>
    </row>
    <row r="95" spans="1:20" x14ac:dyDescent="0.35">
      <c r="A95" s="22" t="str">
        <f>E14</f>
        <v>EtOH 2</v>
      </c>
      <c r="B95" s="9"/>
      <c r="C95" s="87">
        <f>E29</f>
        <v>0.94400000000000006</v>
      </c>
      <c r="D95" s="49">
        <f t="shared" si="1"/>
        <v>0.83700000000000008</v>
      </c>
      <c r="E95" s="53"/>
      <c r="F95" s="53"/>
      <c r="G95" s="62">
        <f t="shared" si="2"/>
        <v>112.98087739032623</v>
      </c>
      <c r="H95" s="55"/>
      <c r="I95" s="55"/>
      <c r="J95" s="95"/>
      <c r="K95" s="63">
        <f t="shared" si="3"/>
        <v>112.98087739032623</v>
      </c>
      <c r="L95" s="55"/>
      <c r="M95" s="55"/>
    </row>
    <row r="96" spans="1:20" x14ac:dyDescent="0.35">
      <c r="A96" s="22" t="str">
        <f>F14</f>
        <v>EtOH 2</v>
      </c>
      <c r="B96" s="44" t="str">
        <f t="shared" ref="B96" si="138">A96</f>
        <v>EtOH 2</v>
      </c>
      <c r="C96" s="47">
        <f>F29</f>
        <v>0.89300000000000002</v>
      </c>
      <c r="D96" s="50">
        <f t="shared" si="1"/>
        <v>0.78600000000000003</v>
      </c>
      <c r="E96" s="56"/>
      <c r="F96" s="56"/>
      <c r="G96" s="57">
        <f t="shared" si="2"/>
        <v>106.09673790776154</v>
      </c>
      <c r="H96" s="58"/>
      <c r="I96" s="58"/>
      <c r="J96" s="95"/>
      <c r="K96" s="64">
        <f t="shared" si="3"/>
        <v>106.09673790776154</v>
      </c>
      <c r="L96" s="58"/>
      <c r="M96" s="58"/>
    </row>
    <row r="97" spans="1:16" ht="14.65" thickBot="1" x14ac:dyDescent="0.4">
      <c r="A97" s="22" t="str">
        <f>G14</f>
        <v>EtOH 2</v>
      </c>
      <c r="B97" s="10"/>
      <c r="C97" s="57">
        <f>G29</f>
        <v>0.88400000000000001</v>
      </c>
      <c r="D97" s="50">
        <f t="shared" si="1"/>
        <v>0.77700000000000002</v>
      </c>
      <c r="E97" s="59">
        <f t="shared" ref="E97" si="139">AVERAGE(D95:D97)</f>
        <v>0.80000000000000016</v>
      </c>
      <c r="F97" s="59">
        <f t="shared" ref="F97" si="140">STDEV(D95:D97)</f>
        <v>3.2357379374726901E-2</v>
      </c>
      <c r="G97" s="57">
        <f t="shared" si="2"/>
        <v>104.88188976377953</v>
      </c>
      <c r="H97" s="61">
        <f t="shared" ref="H97" si="141">AVERAGE(G95:G97)</f>
        <v>107.98650168728909</v>
      </c>
      <c r="I97" s="61">
        <f t="shared" ref="I97" si="142">STDEV(G95:G97)</f>
        <v>4.3677002530565057</v>
      </c>
      <c r="J97" s="95"/>
      <c r="K97" s="65">
        <f t="shared" si="3"/>
        <v>104.88188976377953</v>
      </c>
      <c r="L97" s="61">
        <f t="shared" ref="L97" si="143">AVERAGE(K95:K97)</f>
        <v>107.98650168728909</v>
      </c>
      <c r="M97" s="61">
        <f t="shared" ref="M97" si="144">STDEV(K95:K97)</f>
        <v>4.3677002530565057</v>
      </c>
      <c r="O97" s="43">
        <f>TTEST($R$44:$R$61,C95:C97,2,3)</f>
        <v>7.9925859933987584E-2</v>
      </c>
      <c r="P97" s="98" t="str">
        <f t="shared" ref="P97" si="145">IF(O97="","",IF(O97&lt;0.01,"**",IF(AND(O97&lt;0.05),"*","")))</f>
        <v/>
      </c>
    </row>
    <row r="98" spans="1:16" x14ac:dyDescent="0.35">
      <c r="A98" s="22" t="str">
        <f>H14</f>
        <v>EtOH 3</v>
      </c>
      <c r="B98" s="17"/>
      <c r="C98" s="49">
        <f>H29</f>
        <v>0.91700000000000004</v>
      </c>
      <c r="D98" s="51">
        <f t="shared" si="1"/>
        <v>0.81</v>
      </c>
      <c r="E98" s="53"/>
      <c r="F98" s="53"/>
      <c r="G98" s="54">
        <f t="shared" si="2"/>
        <v>109.33633295838021</v>
      </c>
      <c r="H98" s="55"/>
      <c r="I98" s="55"/>
      <c r="J98" s="95"/>
      <c r="K98" s="63">
        <f t="shared" si="3"/>
        <v>109.33633295838021</v>
      </c>
      <c r="L98" s="55"/>
      <c r="M98" s="55"/>
    </row>
    <row r="99" spans="1:16" x14ac:dyDescent="0.35">
      <c r="A99" s="22" t="str">
        <f>I14</f>
        <v>EtOH 3</v>
      </c>
      <c r="B99" s="18" t="str">
        <f t="shared" ref="B99" si="146">A99</f>
        <v>EtOH 3</v>
      </c>
      <c r="C99" s="50">
        <f>I29</f>
        <v>0.874</v>
      </c>
      <c r="D99" s="50">
        <f t="shared" si="1"/>
        <v>0.76700000000000002</v>
      </c>
      <c r="E99" s="56"/>
      <c r="F99" s="56"/>
      <c r="G99" s="57">
        <f t="shared" si="2"/>
        <v>103.53205849268841</v>
      </c>
      <c r="H99" s="58"/>
      <c r="I99" s="58"/>
      <c r="J99" s="95"/>
      <c r="K99" s="64">
        <f t="shared" si="3"/>
        <v>103.53205849268841</v>
      </c>
      <c r="L99" s="58"/>
      <c r="M99" s="58"/>
    </row>
    <row r="100" spans="1:16" ht="14.65" thickBot="1" x14ac:dyDescent="0.4">
      <c r="A100" s="22" t="str">
        <f>J14</f>
        <v>EtOH 3</v>
      </c>
      <c r="B100" s="19"/>
      <c r="C100" s="52">
        <f>J29</f>
        <v>0.9</v>
      </c>
      <c r="D100" s="50">
        <f t="shared" si="1"/>
        <v>0.79300000000000004</v>
      </c>
      <c r="E100" s="59">
        <f t="shared" ref="E100" si="147">AVERAGE(D98:D100)</f>
        <v>0.79</v>
      </c>
      <c r="F100" s="59">
        <f t="shared" ref="F100" si="148">STDEV(D98:D100)</f>
        <v>2.1656407827707735E-2</v>
      </c>
      <c r="G100" s="60">
        <f t="shared" si="2"/>
        <v>107.04161979752531</v>
      </c>
      <c r="H100" s="61">
        <f t="shared" ref="H100" si="149">AVERAGE(G98:G100)</f>
        <v>106.63667041619799</v>
      </c>
      <c r="I100" s="61">
        <f t="shared" ref="I100" si="150">STDEV(G98:G100)</f>
        <v>2.9232496505342329</v>
      </c>
      <c r="J100" s="95"/>
      <c r="K100" s="65">
        <f t="shared" si="3"/>
        <v>107.04161979752531</v>
      </c>
      <c r="L100" s="61">
        <f t="shared" ref="L100" si="151">AVERAGE(K98:K100)</f>
        <v>106.63667041619799</v>
      </c>
      <c r="M100" s="61">
        <f t="shared" ref="M100" si="152">STDEV(K98:K100)</f>
        <v>2.9232496505342329</v>
      </c>
      <c r="O100" s="43">
        <f>TTEST($R$44:$R$61,C98:C100,2,3)</f>
        <v>4.609198170479567E-2</v>
      </c>
      <c r="P100" s="98" t="str">
        <f t="shared" ref="P100" si="153">IF(O100="","",IF(O100&lt;0.01,"**",IF(AND(O100&lt;0.05),"*","")))</f>
        <v>*</v>
      </c>
    </row>
    <row r="101" spans="1:16" x14ac:dyDescent="0.35">
      <c r="A101" s="22" t="str">
        <f>K14</f>
        <v>EtOH 4</v>
      </c>
      <c r="B101" s="9"/>
      <c r="C101" s="87">
        <f>K29</f>
        <v>0.90700000000000003</v>
      </c>
      <c r="D101" s="49">
        <f t="shared" si="1"/>
        <v>0.8</v>
      </c>
      <c r="E101" s="53"/>
      <c r="F101" s="53"/>
      <c r="G101" s="62">
        <f t="shared" si="2"/>
        <v>107.98650168728909</v>
      </c>
      <c r="H101" s="55"/>
      <c r="I101" s="55"/>
      <c r="J101" s="95"/>
      <c r="K101" s="63">
        <f t="shared" si="3"/>
        <v>107.98650168728909</v>
      </c>
      <c r="L101" s="55"/>
      <c r="M101" s="55"/>
    </row>
    <row r="102" spans="1:16" x14ac:dyDescent="0.35">
      <c r="A102" s="22" t="str">
        <f>L14</f>
        <v>EtOH 4</v>
      </c>
      <c r="B102" s="44" t="str">
        <f t="shared" ref="B102" si="154">A102</f>
        <v>EtOH 4</v>
      </c>
      <c r="C102" s="47">
        <f>L29</f>
        <v>0.90200000000000002</v>
      </c>
      <c r="D102" s="50">
        <f t="shared" si="1"/>
        <v>0.79500000000000004</v>
      </c>
      <c r="E102" s="56"/>
      <c r="F102" s="56"/>
      <c r="G102" s="57">
        <f t="shared" si="2"/>
        <v>107.31158605174353</v>
      </c>
      <c r="H102" s="58"/>
      <c r="I102" s="58"/>
      <c r="J102" s="95"/>
      <c r="K102" s="64">
        <f t="shared" si="3"/>
        <v>107.31158605174353</v>
      </c>
      <c r="L102" s="58"/>
      <c r="M102" s="58"/>
    </row>
    <row r="103" spans="1:16" ht="14.65" thickBot="1" x14ac:dyDescent="0.4">
      <c r="A103" s="22" t="str">
        <f>M14</f>
        <v>EtOH 4</v>
      </c>
      <c r="B103" s="10"/>
      <c r="C103" s="47">
        <f>M29</f>
        <v>0.89100000000000001</v>
      </c>
      <c r="D103" s="50">
        <f t="shared" si="1"/>
        <v>0.78400000000000003</v>
      </c>
      <c r="E103" s="59">
        <f t="shared" ref="E103" si="155">AVERAGE(D101:D103)</f>
        <v>0.79300000000000015</v>
      </c>
      <c r="F103" s="59">
        <f t="shared" ref="F103" si="156">STDEV(D101:D103)</f>
        <v>8.1853527718724582E-3</v>
      </c>
      <c r="G103" s="57">
        <f t="shared" si="2"/>
        <v>105.8267716535433</v>
      </c>
      <c r="H103" s="61">
        <f t="shared" ref="H103" si="157">AVERAGE(G101:G103)</f>
        <v>107.0416197975253</v>
      </c>
      <c r="I103" s="61">
        <f t="shared" ref="I103" si="158">STDEV(G101:G103)</f>
        <v>1.104884513638579</v>
      </c>
      <c r="J103" s="95"/>
      <c r="K103" s="65">
        <f t="shared" si="3"/>
        <v>105.8267716535433</v>
      </c>
      <c r="L103" s="61">
        <f t="shared" ref="L103" si="159">AVERAGE(K101:K103)</f>
        <v>107.0416197975253</v>
      </c>
      <c r="M103" s="61">
        <f t="shared" ref="M103" si="160">STDEV(K101:K103)</f>
        <v>1.104884513638579</v>
      </c>
      <c r="O103" s="43">
        <f>TTEST($R$44:$R$61,C101:C103,2,3)</f>
        <v>1.6100021143892378E-4</v>
      </c>
      <c r="P103" s="98" t="str">
        <f t="shared" ref="P103" si="161">IF(O103="","",IF(O103&lt;0.01,"**",IF(AND(O103&lt;0.05),"*","")))</f>
        <v>**</v>
      </c>
    </row>
    <row r="104" spans="1:16" x14ac:dyDescent="0.35">
      <c r="A104" s="2" t="str">
        <f>B16</f>
        <v>EtOH 5</v>
      </c>
      <c r="B104" s="17"/>
      <c r="C104" s="49">
        <f>B30</f>
        <v>0.93700000000000006</v>
      </c>
      <c r="D104" s="49">
        <f t="shared" si="1"/>
        <v>0.83000000000000007</v>
      </c>
      <c r="E104" s="53"/>
      <c r="F104" s="53"/>
      <c r="G104" s="62">
        <f t="shared" si="2"/>
        <v>112.03599550056245</v>
      </c>
      <c r="H104" s="55"/>
      <c r="I104" s="55"/>
      <c r="J104" s="95">
        <f t="shared" si="76"/>
        <v>0.93700000000000006</v>
      </c>
      <c r="K104" s="63">
        <f t="shared" si="3"/>
        <v>112.03599550056245</v>
      </c>
      <c r="L104" s="55"/>
      <c r="M104" s="55"/>
    </row>
    <row r="105" spans="1:16" x14ac:dyDescent="0.35">
      <c r="A105" s="2" t="str">
        <f>C16</f>
        <v>EtOH 5</v>
      </c>
      <c r="B105" s="18" t="str">
        <f t="shared" ref="B105" si="162">A105</f>
        <v>EtOH 5</v>
      </c>
      <c r="C105" s="50">
        <f>C30</f>
        <v>1.0509999999999999</v>
      </c>
      <c r="D105" s="50">
        <f t="shared" si="1"/>
        <v>0.94399999999999995</v>
      </c>
      <c r="E105" s="56"/>
      <c r="F105" s="56"/>
      <c r="G105" s="57">
        <f t="shared" si="2"/>
        <v>127.42407199100111</v>
      </c>
      <c r="H105" s="58"/>
      <c r="I105" s="58"/>
      <c r="J105" s="95"/>
      <c r="K105" s="64"/>
      <c r="L105" s="58"/>
      <c r="M105" s="58"/>
    </row>
    <row r="106" spans="1:16" ht="14.65" thickBot="1" x14ac:dyDescent="0.4">
      <c r="A106" s="2" t="str">
        <f>D16</f>
        <v>EtOH 5</v>
      </c>
      <c r="B106" s="19"/>
      <c r="C106" s="65">
        <f>D30</f>
        <v>0.91700000000000004</v>
      </c>
      <c r="D106" s="50">
        <f t="shared" si="1"/>
        <v>0.81</v>
      </c>
      <c r="E106" s="59">
        <f t="shared" ref="E106" si="163">AVERAGE(D104:D106)</f>
        <v>0.8613333333333334</v>
      </c>
      <c r="F106" s="59">
        <f t="shared" ref="F106" si="164">STDEV(D104:D106)</f>
        <v>7.2286467152111705E-2</v>
      </c>
      <c r="G106" s="57">
        <f t="shared" si="2"/>
        <v>109.33633295838021</v>
      </c>
      <c r="H106" s="61">
        <f t="shared" ref="H106" si="165">AVERAGE(G104:G106)</f>
        <v>116.26546681664793</v>
      </c>
      <c r="I106" s="61">
        <f t="shared" ref="I106" si="166">STDEV(G104:G106)</f>
        <v>9.7574533838620923</v>
      </c>
      <c r="J106" s="95">
        <f t="shared" si="76"/>
        <v>0.91700000000000004</v>
      </c>
      <c r="K106" s="65">
        <f t="shared" si="3"/>
        <v>109.33633295838021</v>
      </c>
      <c r="L106" s="61">
        <f t="shared" ref="L106" si="167">AVERAGE(K104:K106)</f>
        <v>110.68616422947133</v>
      </c>
      <c r="M106" s="61">
        <f t="shared" ref="M106" si="168">STDEV(K104:K106)</f>
        <v>1.9089496904923748</v>
      </c>
      <c r="O106" s="43">
        <f>TTEST($R$44:$R$61,J104:J106,2,3)</f>
        <v>4.4543506912582541E-2</v>
      </c>
      <c r="P106" s="98" t="str">
        <f t="shared" ref="P106" si="169">IF(O106="","",IF(O106&lt;0.01,"**",IF(AND(O106&lt;0.05),"*","")))</f>
        <v>*</v>
      </c>
    </row>
    <row r="107" spans="1:16" x14ac:dyDescent="0.35">
      <c r="A107" s="2" t="str">
        <f>E16</f>
        <v>EtOH 6</v>
      </c>
      <c r="B107" s="9"/>
      <c r="C107" s="47">
        <f>E30</f>
        <v>0.99099999999999999</v>
      </c>
      <c r="D107" s="49">
        <f t="shared" si="1"/>
        <v>0.88400000000000001</v>
      </c>
      <c r="E107" s="53"/>
      <c r="F107" s="53"/>
      <c r="G107" s="54">
        <f t="shared" si="2"/>
        <v>119.32508436445444</v>
      </c>
      <c r="H107" s="55"/>
      <c r="I107" s="55"/>
      <c r="J107" s="95"/>
      <c r="K107" s="63"/>
      <c r="L107" s="55"/>
      <c r="M107" s="55"/>
    </row>
    <row r="108" spans="1:16" x14ac:dyDescent="0.35">
      <c r="A108" s="22" t="str">
        <f>F16</f>
        <v>EtOH 6</v>
      </c>
      <c r="B108" s="44" t="str">
        <f t="shared" ref="B108" si="170">A108</f>
        <v>EtOH 6</v>
      </c>
      <c r="C108" s="47">
        <f>F30</f>
        <v>0.89900000000000002</v>
      </c>
      <c r="D108" s="50">
        <f t="shared" si="1"/>
        <v>0.79200000000000004</v>
      </c>
      <c r="E108" s="56"/>
      <c r="F108" s="56"/>
      <c r="G108" s="57">
        <f t="shared" si="2"/>
        <v>106.9066366704162</v>
      </c>
      <c r="H108" s="58"/>
      <c r="I108" s="58"/>
      <c r="J108" s="95">
        <f t="shared" si="76"/>
        <v>0.89900000000000002</v>
      </c>
      <c r="K108" s="64">
        <f t="shared" si="3"/>
        <v>106.9066366704162</v>
      </c>
      <c r="L108" s="58"/>
      <c r="M108" s="58"/>
    </row>
    <row r="109" spans="1:16" ht="14.65" thickBot="1" x14ac:dyDescent="0.4">
      <c r="A109" s="22" t="str">
        <f>G16</f>
        <v>EtOH 6</v>
      </c>
      <c r="B109" s="11"/>
      <c r="C109" s="48">
        <f>G30</f>
        <v>0.93500000000000005</v>
      </c>
      <c r="D109" s="52">
        <f t="shared" ref="D109:D115" si="171">C109-$O$27</f>
        <v>0.82800000000000007</v>
      </c>
      <c r="E109" s="59">
        <f t="shared" ref="E109" si="172">AVERAGE(D107:D109)</f>
        <v>0.83466666666666678</v>
      </c>
      <c r="F109" s="59">
        <f t="shared" ref="F109" si="173">STDEV(D107:D109)</f>
        <v>4.6360903068569874E-2</v>
      </c>
      <c r="G109" s="60">
        <f t="shared" ref="G109:G115" si="174">(D109/$O$24)*100</f>
        <v>111.76602924634422</v>
      </c>
      <c r="H109" s="61">
        <f t="shared" ref="H109" si="175">AVERAGE(G107:G109)</f>
        <v>112.66591676040495</v>
      </c>
      <c r="I109" s="61">
        <f t="shared" ref="I109" si="176">STDEV(G107:G109)</f>
        <v>6.2579396717979554</v>
      </c>
      <c r="J109" s="95">
        <f t="shared" si="76"/>
        <v>0.93500000000000005</v>
      </c>
      <c r="K109" s="65">
        <f t="shared" ref="K109:K115" si="177">G109</f>
        <v>111.76602924634422</v>
      </c>
      <c r="L109" s="61">
        <f t="shared" ref="L109" si="178">AVERAGE(K107:K109)</f>
        <v>109.33633295838021</v>
      </c>
      <c r="M109" s="61">
        <f t="shared" ref="M109" si="179">STDEV(K107:K109)</f>
        <v>3.4361094428862629</v>
      </c>
      <c r="O109" s="43">
        <f>TTEST($R$44:$R$61,J107:J109,2,3)</f>
        <v>0.14583182534454861</v>
      </c>
      <c r="P109" s="98" t="str">
        <f t="shared" ref="P109" si="180">IF(O109="","",IF(O109&lt;0.01,"**",IF(AND(O109&lt;0.05),"*","")))</f>
        <v/>
      </c>
    </row>
    <row r="110" spans="1:16" x14ac:dyDescent="0.35">
      <c r="A110" s="6" t="str">
        <f>H16</f>
        <v>EtOH 7</v>
      </c>
      <c r="B110" s="17"/>
      <c r="C110" s="49">
        <f>H30</f>
        <v>1.2250000000000001</v>
      </c>
      <c r="D110" s="49">
        <f t="shared" si="171"/>
        <v>1.1180000000000001</v>
      </c>
      <c r="E110" s="53"/>
      <c r="F110" s="53"/>
      <c r="G110" s="62">
        <f t="shared" si="174"/>
        <v>150.91113610798652</v>
      </c>
      <c r="H110" s="55"/>
      <c r="I110" s="55"/>
      <c r="J110" s="95"/>
      <c r="K110" s="63"/>
      <c r="L110" s="55"/>
      <c r="M110" s="55"/>
    </row>
    <row r="111" spans="1:16" x14ac:dyDescent="0.35">
      <c r="A111" s="6" t="str">
        <f>I16</f>
        <v>EtOH 7</v>
      </c>
      <c r="B111" s="18" t="str">
        <f t="shared" ref="B111" si="181">A111</f>
        <v>EtOH 7</v>
      </c>
      <c r="C111" s="50">
        <f>I30</f>
        <v>0.86199999999999999</v>
      </c>
      <c r="D111" s="50">
        <f t="shared" si="171"/>
        <v>0.755</v>
      </c>
      <c r="E111" s="56"/>
      <c r="F111" s="56"/>
      <c r="G111" s="57">
        <f t="shared" si="174"/>
        <v>101.91226096737908</v>
      </c>
      <c r="H111" s="58"/>
      <c r="I111" s="58"/>
      <c r="J111" s="95">
        <f t="shared" si="76"/>
        <v>0.86199999999999999</v>
      </c>
      <c r="K111" s="64">
        <f t="shared" si="177"/>
        <v>101.91226096737908</v>
      </c>
      <c r="L111" s="58"/>
      <c r="M111" s="58"/>
    </row>
    <row r="112" spans="1:16" ht="14.65" thickBot="1" x14ac:dyDescent="0.4">
      <c r="A112" s="6" t="str">
        <f>J16</f>
        <v>EtOH 7</v>
      </c>
      <c r="B112" s="19"/>
      <c r="C112" s="65">
        <f>J30</f>
        <v>0.96099999999999997</v>
      </c>
      <c r="D112" s="50">
        <f t="shared" si="171"/>
        <v>0.85399999999999998</v>
      </c>
      <c r="E112" s="59">
        <f t="shared" ref="E112" si="182">AVERAGE(D110:D112)</f>
        <v>0.90900000000000014</v>
      </c>
      <c r="F112" s="59">
        <f t="shared" ref="F112" si="183">STDEV(D110:D112)</f>
        <v>0.18764594320155087</v>
      </c>
      <c r="G112" s="57">
        <f t="shared" si="174"/>
        <v>115.27559055118111</v>
      </c>
      <c r="H112" s="61">
        <f t="shared" ref="H112" si="184">AVERAGE(G110:G112)</f>
        <v>122.69966254218224</v>
      </c>
      <c r="I112" s="61">
        <f t="shared" ref="I112" si="185">STDEV(G110:G112)</f>
        <v>25.329036202684144</v>
      </c>
      <c r="J112" s="95">
        <f t="shared" si="76"/>
        <v>0.96099999999999997</v>
      </c>
      <c r="K112" s="65">
        <f t="shared" si="177"/>
        <v>115.27559055118111</v>
      </c>
      <c r="L112" s="61">
        <f t="shared" ref="L112" si="186">AVERAGE(K110:K112)</f>
        <v>108.5939257592801</v>
      </c>
      <c r="M112" s="61">
        <f t="shared" ref="M112" si="187">STDEV(K110:K112)</f>
        <v>9.4493009679372175</v>
      </c>
      <c r="O112" s="43">
        <f>TTEST($R$44:$R$61,J110:J112,2,3)</f>
        <v>0.41951042270977262</v>
      </c>
      <c r="P112" s="98" t="str">
        <f t="shared" ref="P112" si="188">IF(O112="","",IF(O112&lt;0.01,"**",IF(AND(O112&lt;0.05),"*","")))</f>
        <v/>
      </c>
    </row>
    <row r="113" spans="1:16" x14ac:dyDescent="0.35">
      <c r="A113" s="6" t="str">
        <f>K16</f>
        <v>EtOH 8</v>
      </c>
      <c r="B113" s="9"/>
      <c r="C113" s="47">
        <f>K30</f>
        <v>0.89700000000000002</v>
      </c>
      <c r="D113" s="49">
        <f>C113-$O$27</f>
        <v>0.79</v>
      </c>
      <c r="E113" s="53"/>
      <c r="F113" s="53"/>
      <c r="G113" s="54">
        <f t="shared" si="174"/>
        <v>106.63667041619797</v>
      </c>
      <c r="H113" s="55"/>
      <c r="I113" s="55"/>
      <c r="J113" s="95"/>
      <c r="K113" s="63"/>
      <c r="L113" s="55"/>
      <c r="M113" s="55"/>
    </row>
    <row r="114" spans="1:16" x14ac:dyDescent="0.35">
      <c r="A114" s="6" t="str">
        <f>L16</f>
        <v>EtOH 8</v>
      </c>
      <c r="B114" s="44" t="str">
        <f t="shared" ref="B114" si="189">A114</f>
        <v>EtOH 8</v>
      </c>
      <c r="C114" s="47">
        <f>L30</f>
        <v>0.84599999999999997</v>
      </c>
      <c r="D114" s="50">
        <f t="shared" si="171"/>
        <v>0.73899999999999999</v>
      </c>
      <c r="E114" s="56"/>
      <c r="F114" s="56"/>
      <c r="G114" s="57">
        <f t="shared" si="174"/>
        <v>99.752530933633281</v>
      </c>
      <c r="H114" s="58"/>
      <c r="I114" s="58"/>
      <c r="J114" s="95">
        <f t="shared" si="76"/>
        <v>0.84599999999999997</v>
      </c>
      <c r="K114" s="64">
        <f t="shared" si="177"/>
        <v>99.752530933633281</v>
      </c>
      <c r="L114" s="58"/>
      <c r="M114" s="58"/>
    </row>
    <row r="115" spans="1:16" ht="14.25" x14ac:dyDescent="0.35">
      <c r="A115" s="6" t="str">
        <f>M16</f>
        <v>EtOH 8</v>
      </c>
      <c r="B115" s="11"/>
      <c r="C115" s="48">
        <f>M30</f>
        <v>0.85799999999999998</v>
      </c>
      <c r="D115" s="52">
        <f t="shared" si="171"/>
        <v>0.751</v>
      </c>
      <c r="E115" s="59">
        <f t="shared" ref="E115" si="190">AVERAGE(D113:D115)</f>
        <v>0.7599999999999999</v>
      </c>
      <c r="F115" s="59">
        <f t="shared" ref="F115" si="191">STDEV(D113:D115)</f>
        <v>2.6664583251946788E-2</v>
      </c>
      <c r="G115" s="60">
        <f t="shared" si="174"/>
        <v>101.37232845894263</v>
      </c>
      <c r="H115" s="61">
        <f t="shared" ref="H115" si="192">AVERAGE(G113:G115)</f>
        <v>102.58717660292461</v>
      </c>
      <c r="I115" s="61">
        <f t="shared" ref="I115" si="193">STDEV(G113:G115)</f>
        <v>3.5992688304090166</v>
      </c>
      <c r="J115" s="95">
        <f t="shared" si="76"/>
        <v>0.85799999999999998</v>
      </c>
      <c r="K115" s="65">
        <f t="shared" si="177"/>
        <v>101.37232845894263</v>
      </c>
      <c r="L115" s="61">
        <f t="shared" ref="L115" si="194">AVERAGE(K113:K115)</f>
        <v>100.56242969628795</v>
      </c>
      <c r="M115" s="61">
        <f t="shared" ref="M115" si="195">STDEV(K113:K115)</f>
        <v>1.1453698142954309</v>
      </c>
      <c r="O115" s="43">
        <f>TTEST($R$44:$R$61,J113:J115,2,3)</f>
        <v>0.62321183349464859</v>
      </c>
      <c r="P115" s="98" t="str">
        <f t="shared" ref="P115" si="196">IF(O115="","",IF(O115&lt;0.01,"**",IF(AND(O115&lt;0.05),"*","")))</f>
        <v/>
      </c>
    </row>
    <row r="116" spans="1:16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6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6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6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6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6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6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6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6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6" x14ac:dyDescent="0.35">
      <c r="B125" s="1"/>
      <c r="C125" s="1"/>
      <c r="D125" s="1"/>
      <c r="E125" s="1"/>
      <c r="F125" s="1"/>
      <c r="G125" s="1"/>
      <c r="H125" s="1"/>
      <c r="I125" s="1"/>
      <c r="J125" s="6"/>
      <c r="K125" s="6"/>
    </row>
    <row r="126" spans="1:16" x14ac:dyDescent="0.35">
      <c r="B126" s="1"/>
      <c r="C126" s="1"/>
      <c r="D126" s="1"/>
      <c r="E126" s="1"/>
      <c r="F126" s="1"/>
      <c r="G126" s="1"/>
      <c r="H126" s="1"/>
      <c r="I126" s="1"/>
      <c r="J126" s="6"/>
      <c r="K126" s="6"/>
    </row>
    <row r="127" spans="1:16" x14ac:dyDescent="0.35">
      <c r="B127" s="1"/>
      <c r="C127" s="1"/>
      <c r="D127" s="1"/>
      <c r="E127" s="1"/>
      <c r="F127" s="1"/>
      <c r="G127" s="1"/>
      <c r="H127" s="1"/>
      <c r="I127" s="1"/>
      <c r="J127" s="6"/>
      <c r="K127" s="6"/>
    </row>
    <row r="128" spans="1:16" x14ac:dyDescent="0.35">
      <c r="B128" s="1"/>
      <c r="C128" s="1"/>
      <c r="D128" s="1"/>
      <c r="E128" s="1"/>
      <c r="F128" s="1"/>
      <c r="G128" s="1"/>
      <c r="H128" s="1"/>
      <c r="I128" s="1"/>
      <c r="J128" s="6"/>
      <c r="K128" s="6"/>
    </row>
    <row r="129" spans="2:11" x14ac:dyDescent="0.35">
      <c r="B129" s="1"/>
      <c r="C129" s="1"/>
      <c r="D129" s="1"/>
      <c r="E129" s="1"/>
      <c r="F129" s="1"/>
      <c r="G129" s="1"/>
      <c r="H129" s="1"/>
      <c r="I129" s="1"/>
      <c r="J129" s="6"/>
      <c r="K129" s="6"/>
    </row>
    <row r="130" spans="2:11" x14ac:dyDescent="0.35">
      <c r="B130" s="1"/>
      <c r="C130" s="1"/>
      <c r="D130" s="1"/>
      <c r="E130" s="1"/>
      <c r="F130" s="1"/>
      <c r="G130" s="1"/>
      <c r="H130" s="1"/>
      <c r="I130" s="1"/>
      <c r="J130" s="6"/>
      <c r="K130" s="6"/>
    </row>
  </sheetData>
  <mergeCells count="16">
    <mergeCell ref="A3:A4"/>
    <mergeCell ref="N3:N4"/>
    <mergeCell ref="A5:A6"/>
    <mergeCell ref="N5:N6"/>
    <mergeCell ref="A7:A8"/>
    <mergeCell ref="N7:N8"/>
    <mergeCell ref="A15:A16"/>
    <mergeCell ref="N15:N16"/>
    <mergeCell ref="A17:A18"/>
    <mergeCell ref="N17:N18"/>
    <mergeCell ref="A9:A10"/>
    <mergeCell ref="N9:N10"/>
    <mergeCell ref="A11:A12"/>
    <mergeCell ref="N11:N12"/>
    <mergeCell ref="A13:A14"/>
    <mergeCell ref="N13:N14"/>
  </mergeCells>
  <conditionalFormatting sqref="O46 O49 O52 O55 O58 O61 O64 O67 O70 O73 O76 O79 O82 O85 O88 O91 O94 O97 O100 O103 O106 O109 O112 O115">
    <cfRule type="cellIs" dxfId="8" priority="7" operator="lessThan">
      <formula>0.01</formula>
    </cfRule>
    <cfRule type="cellIs" dxfId="7" priority="8" operator="lessThan">
      <formula>0.05</formula>
    </cfRule>
    <cfRule type="cellIs" dxfId="6" priority="9" operator="lessThan">
      <formula>0.1</formula>
    </cfRule>
  </conditionalFormatting>
  <conditionalFormatting sqref="K44 K47 K50 K53 K56 K59 K62 K65 K68 K71 K74 K77 K80 K83 K86 K89 K92 K95 K98 K101 K104 K107 K110 K113">
    <cfRule type="expression" dxfId="5" priority="6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K45 K48 K51 K54 K57 K60 K63 K66 K69 K75 K78 K81 K84 K87 K90 K93 K96 K99 K102 K105 K108 K111 K114 K72:K73">
    <cfRule type="expression" dxfId="4" priority="5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K46 K49 K52 K55 K58 K61 K64 K67 K70 K76 K79 K82 K85 K88 K91 K94 K97 K100 K103 K106 K109 K112 K115">
    <cfRule type="expression" dxfId="3" priority="4">
      <formula>OR(AND(MIN(OFFSET(K$44,FLOOR(ROWS(K$44:K44)-1,3),0,3))=K44,SMALL(OFFSET(K$44,FLOOR(ROWS(K$44:K44)-1,3),0,3),2)*0.9&gt;K44),AND(MAX(OFFSET(K$44,FLOOR(ROWS(K$44:K44)-1,3),0,3))=K44,SMALL(OFFSET(K$44,FLOOR(ROWS(K$44:K44)-1,3),0,3),2)*1.1&lt;K44))</formula>
    </cfRule>
  </conditionalFormatting>
  <conditionalFormatting sqref="S70 S73 S76 S79 S82 S85 S88 S91">
    <cfRule type="cellIs" dxfId="2" priority="1" operator="lessThan">
      <formula>0.01</formula>
    </cfRule>
    <cfRule type="cellIs" dxfId="1" priority="2" operator="lessThan">
      <formula>0.05</formula>
    </cfRule>
    <cfRule type="cellIs" dxfId="0" priority="3" operator="lessThan">
      <formula>0.1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Glioblastoma</vt:lpstr>
      <vt:lpstr>Melanoma</vt:lpstr>
      <vt:lpstr>Lung Carcinoma</vt:lpstr>
      <vt:lpstr>Prostate Carcinoma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2017-11-28T16:57:51Z</dcterms:created>
  <dcterms:modified xsi:type="dcterms:W3CDTF">2017-11-28T16:59:10Z</dcterms:modified>
</cp:coreProperties>
</file>